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lourdes.ixpata\Documents\Lourdes Ixpatá 2024\"/>
    </mc:Choice>
  </mc:AlternateContent>
  <xr:revisionPtr revIDLastSave="0" documentId="13_ncr:1_{B469E6AB-32F7-4031-A46B-536196D11C3D}" xr6:coauthVersionLast="36" xr6:coauthVersionMax="36" xr10:uidLastSave="{00000000-0000-0000-0000-000000000000}"/>
  <bookViews>
    <workbookView xWindow="0" yWindow="0" windowWidth="24000" windowHeight="9630" firstSheet="1" activeTab="1" xr2:uid="{00000000-000D-0000-FFFF-FFFF00000000}"/>
  </bookViews>
  <sheets>
    <sheet name="General" sheetId="1" state="hidden" r:id="rId1"/>
    <sheet name="2023" sheetId="4" r:id="rId2"/>
    <sheet name="comparativo" sheetId="5" state="hidden" r:id="rId3"/>
    <sheet name="Balance General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6" l="1"/>
  <c r="G28" i="6"/>
  <c r="F28" i="6"/>
  <c r="E28" i="6"/>
  <c r="H10" i="5" l="1"/>
  <c r="F10" i="5"/>
  <c r="E10" i="5"/>
  <c r="D10" i="5"/>
  <c r="G9" i="5"/>
  <c r="G8" i="5"/>
  <c r="G10" i="5" s="1"/>
  <c r="N10" i="5" l="1"/>
  <c r="L10" i="5"/>
  <c r="K10" i="5"/>
  <c r="J10" i="5"/>
  <c r="M9" i="5"/>
  <c r="M8" i="5"/>
  <c r="M10" i="5" s="1"/>
  <c r="C39" i="4" l="1"/>
  <c r="F41" i="4" l="1"/>
  <c r="F126" i="4" l="1"/>
  <c r="F43" i="4" l="1"/>
  <c r="F46" i="4"/>
  <c r="F47" i="4"/>
  <c r="F58" i="4"/>
  <c r="F64" i="4"/>
  <c r="F67" i="4"/>
  <c r="F68" i="4"/>
  <c r="C24" i="4" l="1"/>
  <c r="F146" i="4"/>
  <c r="F144" i="4" s="1"/>
  <c r="F142" i="4" s="1"/>
  <c r="F140" i="4" s="1"/>
  <c r="G144" i="4"/>
  <c r="E144" i="4"/>
  <c r="E142" i="4" s="1"/>
  <c r="D144" i="4"/>
  <c r="D142" i="4" s="1"/>
  <c r="D140" i="4" s="1"/>
  <c r="C144" i="4"/>
  <c r="C142" i="4" s="1"/>
  <c r="C140" i="4" s="1"/>
  <c r="G142" i="4"/>
  <c r="G140" i="4" s="1"/>
  <c r="D134" i="4"/>
  <c r="F134" i="4" s="1"/>
  <c r="D133" i="4"/>
  <c r="D131" i="4" s="1"/>
  <c r="G131" i="4"/>
  <c r="E131" i="4"/>
  <c r="C131" i="4"/>
  <c r="F129" i="4"/>
  <c r="F127" i="4"/>
  <c r="G124" i="4"/>
  <c r="G18" i="4" s="1"/>
  <c r="E124" i="4"/>
  <c r="E18" i="4" s="1"/>
  <c r="D124" i="4"/>
  <c r="F114" i="4"/>
  <c r="F107" i="4"/>
  <c r="F105" i="4"/>
  <c r="F96" i="4"/>
  <c r="C94" i="4"/>
  <c r="F92" i="4"/>
  <c r="F90" i="4"/>
  <c r="F88" i="4"/>
  <c r="F84" i="4"/>
  <c r="F79" i="4"/>
  <c r="F78" i="4"/>
  <c r="F77" i="4"/>
  <c r="F76" i="4"/>
  <c r="F74" i="4"/>
  <c r="G72" i="4"/>
  <c r="D66" i="4"/>
  <c r="F66" i="4" s="1"/>
  <c r="D65" i="4"/>
  <c r="F65" i="4" s="1"/>
  <c r="D63" i="4"/>
  <c r="F63" i="4" s="1"/>
  <c r="D62" i="4"/>
  <c r="F62" i="4" s="1"/>
  <c r="D61" i="4"/>
  <c r="F61" i="4" s="1"/>
  <c r="D60" i="4"/>
  <c r="F60" i="4" s="1"/>
  <c r="D59" i="4"/>
  <c r="F59" i="4" s="1"/>
  <c r="D57" i="4"/>
  <c r="F57" i="4" s="1"/>
  <c r="F56" i="4"/>
  <c r="F55" i="4"/>
  <c r="D54" i="4"/>
  <c r="F54" i="4" s="1"/>
  <c r="D53" i="4"/>
  <c r="D52" i="4"/>
  <c r="F52" i="4" s="1"/>
  <c r="F51" i="4"/>
  <c r="E50" i="4"/>
  <c r="D49" i="4"/>
  <c r="F48" i="4"/>
  <c r="D45" i="4"/>
  <c r="F45" i="4" s="1"/>
  <c r="D44" i="4"/>
  <c r="F44" i="4" s="1"/>
  <c r="F42" i="4"/>
  <c r="E35" i="4"/>
  <c r="F35" i="4" s="1"/>
  <c r="E34" i="4"/>
  <c r="F34" i="4" s="1"/>
  <c r="E33" i="4"/>
  <c r="F33" i="4" s="1"/>
  <c r="E32" i="4"/>
  <c r="F32" i="4"/>
  <c r="F31" i="4"/>
  <c r="E30" i="4"/>
  <c r="F30" i="4" s="1"/>
  <c r="E29" i="4"/>
  <c r="F29" i="4"/>
  <c r="E28" i="4"/>
  <c r="F28" i="4"/>
  <c r="E27" i="4"/>
  <c r="F27" i="4" s="1"/>
  <c r="F50" i="4" l="1"/>
  <c r="E39" i="4"/>
  <c r="C124" i="4"/>
  <c r="C18" i="4" s="1"/>
  <c r="F49" i="4"/>
  <c r="F87" i="4"/>
  <c r="F97" i="4"/>
  <c r="D18" i="4"/>
  <c r="F93" i="4"/>
  <c r="F98" i="4"/>
  <c r="F115" i="4"/>
  <c r="D24" i="4"/>
  <c r="F101" i="4"/>
  <c r="F83" i="4"/>
  <c r="F99" i="4"/>
  <c r="F110" i="4"/>
  <c r="F116" i="4"/>
  <c r="F85" i="4"/>
  <c r="F106" i="4"/>
  <c r="F117" i="4"/>
  <c r="F91" i="4"/>
  <c r="F112" i="4"/>
  <c r="F118" i="4"/>
  <c r="F113" i="4"/>
  <c r="F102" i="4"/>
  <c r="F119" i="4"/>
  <c r="F53" i="4"/>
  <c r="E72" i="4"/>
  <c r="F81" i="4"/>
  <c r="F86" i="4"/>
  <c r="F95" i="4"/>
  <c r="F100" i="4"/>
  <c r="F104" i="4"/>
  <c r="F109" i="4"/>
  <c r="F128" i="4"/>
  <c r="F124" i="4" s="1"/>
  <c r="F18" i="4" s="1"/>
  <c r="F82" i="4"/>
  <c r="G39" i="4"/>
  <c r="D72" i="4"/>
  <c r="C72" i="4"/>
  <c r="C17" i="4" s="1"/>
  <c r="F111" i="4"/>
  <c r="F75" i="4"/>
  <c r="D39" i="4"/>
  <c r="F80" i="4"/>
  <c r="F89" i="4"/>
  <c r="F94" i="4"/>
  <c r="F103" i="4"/>
  <c r="F108" i="4"/>
  <c r="E24" i="4"/>
  <c r="F133" i="4"/>
  <c r="F131" i="4" s="1"/>
  <c r="F26" i="4"/>
  <c r="G24" i="4" s="1"/>
  <c r="C15" i="4" l="1"/>
  <c r="C13" i="4" s="1"/>
  <c r="C11" i="4" s="1"/>
  <c r="F39" i="4"/>
  <c r="G22" i="4"/>
  <c r="G20" i="4" s="1"/>
  <c r="G17" i="4"/>
  <c r="G15" i="4" s="1"/>
  <c r="G13" i="4" s="1"/>
  <c r="G11" i="4" s="1"/>
  <c r="E17" i="4"/>
  <c r="E15" i="4" s="1"/>
  <c r="E13" i="4" s="1"/>
  <c r="E11" i="4" s="1"/>
  <c r="F72" i="4"/>
  <c r="E22" i="4"/>
  <c r="E20" i="4" s="1"/>
  <c r="D17" i="4"/>
  <c r="D15" i="4" s="1"/>
  <c r="D13" i="4" s="1"/>
  <c r="D11" i="4" s="1"/>
  <c r="D22" i="4"/>
  <c r="D20" i="4" s="1"/>
  <c r="F24" i="4"/>
  <c r="C22" i="4"/>
  <c r="C20" i="4" s="1"/>
  <c r="F17" i="4" l="1"/>
  <c r="F15" i="4" s="1"/>
  <c r="F13" i="4" s="1"/>
  <c r="F11" i="4" s="1"/>
  <c r="F22" i="4"/>
  <c r="F20" i="4" s="1"/>
  <c r="H10" i="1" l="1"/>
  <c r="G9" i="1"/>
  <c r="F10" i="1"/>
  <c r="E10" i="1"/>
  <c r="D10" i="1"/>
  <c r="G8" i="1" l="1"/>
  <c r="G10" i="1" s="1"/>
</calcChain>
</file>

<file path=xl/sharedStrings.xml><?xml version="1.0" encoding="utf-8"?>
<sst xmlns="http://schemas.openxmlformats.org/spreadsheetml/2006/main" count="244" uniqueCount="184">
  <si>
    <t>PROGRAMA</t>
  </si>
  <si>
    <t xml:space="preserve">NOMBRE DEL PROGRAMA </t>
  </si>
  <si>
    <t xml:space="preserve">PRESUPUESTO APROBADO </t>
  </si>
  <si>
    <t>+</t>
  </si>
  <si>
    <t>-</t>
  </si>
  <si>
    <t>DIRECCIÓN Y COORDINACIÓN EJECUTIVA</t>
  </si>
  <si>
    <t>PARTIDAS NO ASIGNABLES A PROGRAMAS</t>
  </si>
  <si>
    <t xml:space="preserve">TOTAL </t>
  </si>
  <si>
    <t xml:space="preserve">PRESUPUESTO VIGENTE </t>
  </si>
  <si>
    <t xml:space="preserve">% DE EJECUCIÓN </t>
  </si>
  <si>
    <t xml:space="preserve">MODIFICACIONES INTERNAS Y EXTERNAS  </t>
  </si>
  <si>
    <t>VICEPRESIDENCIA DE LA REPÚBLICA</t>
  </si>
  <si>
    <t>EN QUETZALES</t>
  </si>
  <si>
    <t>DESCRIPCIÓN</t>
  </si>
  <si>
    <t>PRESUPUESTO</t>
  </si>
  <si>
    <t>MODIFICACIONES</t>
  </si>
  <si>
    <t>EJECUTADO</t>
  </si>
  <si>
    <t>POR OBJETO DEL GASTO</t>
  </si>
  <si>
    <t>VIGENTE</t>
  </si>
  <si>
    <t>FUENTE 11 INGRESOS CORRIENTES</t>
  </si>
  <si>
    <t>TOTAL PRESUPUESTO</t>
  </si>
  <si>
    <t>TOTAL PROGRAMA 11 DIRECCIÓN Y COORDINACIÓN EJECUTIVA</t>
  </si>
  <si>
    <t>TOTAL ACTIVIDAD 002</t>
  </si>
  <si>
    <t>FUNCIONAMIENTO</t>
  </si>
  <si>
    <t>INVERSIÓN FÍSICA</t>
  </si>
  <si>
    <t>PROGRAMA 11 DIRECCIÓN Y COORDINACIÓN EJECUTIVA</t>
  </si>
  <si>
    <t>ACTIVIDAD 002 SERVICIOS DE DIRECCIÓN Y COORD. VICEPRES.</t>
  </si>
  <si>
    <t>000</t>
  </si>
  <si>
    <t>SERVICIOS PERSONALES</t>
  </si>
  <si>
    <t>011</t>
  </si>
  <si>
    <t>PERSONAL PERMANENTE</t>
  </si>
  <si>
    <t>012</t>
  </si>
  <si>
    <t>013</t>
  </si>
  <si>
    <t>014</t>
  </si>
  <si>
    <t>015</t>
  </si>
  <si>
    <t>029</t>
  </si>
  <si>
    <t>OTRAS REMUNERACIONES DE PERSONAL TEMPORAL</t>
  </si>
  <si>
    <t>063</t>
  </si>
  <si>
    <t>071</t>
  </si>
  <si>
    <t>AGUINALDO</t>
  </si>
  <si>
    <t>072</t>
  </si>
  <si>
    <t>073</t>
  </si>
  <si>
    <t>BONO VACACIONAL</t>
  </si>
  <si>
    <t>DESCRIPCION</t>
  </si>
  <si>
    <t>SERVICIOS NO PERSONALES</t>
  </si>
  <si>
    <t>AGUA</t>
  </si>
  <si>
    <t>RECONOCIMIENTO DE GASTOS</t>
  </si>
  <si>
    <t>TRANSPORTE DE PERSONAS</t>
  </si>
  <si>
    <t>FLETES</t>
  </si>
  <si>
    <t>ARRENDAMIENTO DE EDIFICIOS Y LOCALES</t>
  </si>
  <si>
    <t>ARRENDAMIENTO DE MEDIOS DE TRANSPORTE</t>
  </si>
  <si>
    <t>DERECHOS DE BIENES INTANGIBLES</t>
  </si>
  <si>
    <t>MANTENIMIENTO Y REPARACIÓN DE INSTALACIONES</t>
  </si>
  <si>
    <t>PRIMAS Y GASTOS DE SEGUROS Y FIANZAS</t>
  </si>
  <si>
    <t>IMPUESTOS, DERECHOS Y TASAS</t>
  </si>
  <si>
    <t>MATERIALES Y SUMINISTROS</t>
  </si>
  <si>
    <t>ALIMENTOS PARA PERSONAS</t>
  </si>
  <si>
    <r>
      <t xml:space="preserve">PRODS. AGROFORESTALES, MADERA, CORCHO Y SUS </t>
    </r>
    <r>
      <rPr>
        <sz val="9"/>
        <rFont val="Arial"/>
        <family val="2"/>
      </rPr>
      <t>MANUFCS.</t>
    </r>
  </si>
  <si>
    <t>OTROS ALIMENTOS, PRODUCTOS AGROFORESTS. Y AGROPEC.</t>
  </si>
  <si>
    <t>PIEDRA, ARCILLA Y ARENA</t>
  </si>
  <si>
    <t>POMEZ, CAL Y YESO</t>
  </si>
  <si>
    <t>HILADOS Y TELAS</t>
  </si>
  <si>
    <t>ACABADOS TEXTILES</t>
  </si>
  <si>
    <t>PRENDAS DE VESTIR</t>
  </si>
  <si>
    <t>OTROS TEXTILES Y VESTUARIO</t>
  </si>
  <si>
    <t>PAPEL DE ESCRITORIO</t>
  </si>
  <si>
    <t>PAPELES COMERCIALES, CARTULINAS, CARTONES Y OTROS</t>
  </si>
  <si>
    <t>PRODUCTOS DE PAPEL O CARTÓN</t>
  </si>
  <si>
    <t>PRODUCTOS DE ARTES GRÁFICAS</t>
  </si>
  <si>
    <t>LIBROS, REVISTAS Y PERIÓDICOS</t>
  </si>
  <si>
    <t>ESPECIES TIMBRADAS Y VALORES</t>
  </si>
  <si>
    <t>ARTÍCULOS DE CUERO</t>
  </si>
  <si>
    <t>LLANTAS Y NEUMÁTICOS</t>
  </si>
  <si>
    <t>ARTÍCULOS DE CAUCHO</t>
  </si>
  <si>
    <t>ELEMENTOS Y COMPUESTOS QUÍMICOS</t>
  </si>
  <si>
    <t>COMBUSTIBLES Y LUBRICANTES</t>
  </si>
  <si>
    <t>ABONOS Y FERTILIZANTES</t>
  </si>
  <si>
    <t>INSECTICIDAS, FUMIGANTES Y SIMILARES</t>
  </si>
  <si>
    <t>PRODUCTOS MEDICINALES Y FARMACÉUTICOS</t>
  </si>
  <si>
    <t>TINTES, PINTURAS Y COLORANTES</t>
  </si>
  <si>
    <t>PRODUCTOS PLÁSTICOS, NYLON, VINIL Y P.V.C.</t>
  </si>
  <si>
    <t>OTROS PRODUCTOS QUÍMICOS Y CONEXOS</t>
  </si>
  <si>
    <t>PRODUCTOS DE ARCILLA</t>
  </si>
  <si>
    <t>PRODUCTOS DE VIDRIO</t>
  </si>
  <si>
    <t>PRODUCTOS DE LOZA Y PORCELANA</t>
  </si>
  <si>
    <t>CEMENTO</t>
  </si>
  <si>
    <t>PROD. DE CEMENTO, PÓMEZ, ASBESTO Y YESO</t>
  </si>
  <si>
    <t>PRODUCTOS SIDERÚRGICOS</t>
  </si>
  <si>
    <t>PRODUCTOS METALÚRGICOS NO FÉRRICOS</t>
  </si>
  <si>
    <t>PRODUCTOS DE METAL Y SUS ALEACIONES</t>
  </si>
  <si>
    <t>ESTRUCTURAS METALICAS ACABADAS</t>
  </si>
  <si>
    <t>HERRAMIENTAS MENORES</t>
  </si>
  <si>
    <t>OTROS PRODUCTOS METÁLICOS</t>
  </si>
  <si>
    <t>ÚTILES DE OFICINA</t>
  </si>
  <si>
    <t>PRODUCTOS SANITARIOS, DE LIMPIEZA Y DE USO PERSONAL</t>
  </si>
  <si>
    <t>ÚTILES EDUCACIONALES Y CULTURALES</t>
  </si>
  <si>
    <t>ÚTILES DEPORTIVOS Y RECREATIVOS</t>
  </si>
  <si>
    <t>ÚTS. MENS., SUMS. E INTR. MÉD-QUIR, DE LAB Y CUID. DE LA SALUD</t>
  </si>
  <si>
    <t>ÚTILES DE COCINA Y COMEDOR</t>
  </si>
  <si>
    <t>MATS. PRODS. Y ACCS. ELÉCS., CABL. ESTRUC. DE REDES INFS. TELS.</t>
  </si>
  <si>
    <t>ACCESORIOS Y REPUESTOS EN GENERAL</t>
  </si>
  <si>
    <t>OTROS MATERIALES Y SUMINISTROS</t>
  </si>
  <si>
    <t>PROPIEDAD, PLANTA EQUIPO E INTANGIBLES</t>
  </si>
  <si>
    <t>MOBILIARIO Y EQUIPO DE OFICINA</t>
  </si>
  <si>
    <t>EQUIPO EDUCACIONAL, CULTURAL Y RECREATIVO</t>
  </si>
  <si>
    <t>EQUIPO DE CÓMPUTO</t>
  </si>
  <si>
    <t>OTRAS MAQUINARIAS Y EQUIPOS</t>
  </si>
  <si>
    <t>TRANSFERENCIAS CORRIENTES</t>
  </si>
  <si>
    <t>VACACIONES PAGADAS POR RETIRO</t>
  </si>
  <si>
    <t>PROGRAMA 99 PARTIDAS NO ASIGNABLES A PROGRAMAS</t>
  </si>
  <si>
    <t>ACTIVIDAD 001 PLAN TRIFINIO</t>
  </si>
  <si>
    <t>TRANSFERENCIAS A ORGANISMOS REGIONALES</t>
  </si>
  <si>
    <t xml:space="preserve">INDEMNIZACIONES AL PERSONAL </t>
  </si>
  <si>
    <t>COMPLEMENTO PERSONAL AL SALARIO DEL PERSONAL PERMANENTE</t>
  </si>
  <si>
    <t>COMPLEMENTO POR ANTIGÜEDAD AL PERSONAL PERMANENTE</t>
  </si>
  <si>
    <t>COMPLEMENTO POR CALIDAD PROFESIONAL AL PERSONAL PERMANENTE</t>
  </si>
  <si>
    <t>COMPLEMENTOS ESPECÍFICOS AL PERSONAL PERMANENTE</t>
  </si>
  <si>
    <t>GASTOS DE REPRESENTACIÓN EN EL INTERIOR</t>
  </si>
  <si>
    <t>BONIFICACIÓN ANUAL (BONO 14)</t>
  </si>
  <si>
    <t>111</t>
  </si>
  <si>
    <t>112</t>
  </si>
  <si>
    <t>113</t>
  </si>
  <si>
    <t>114</t>
  </si>
  <si>
    <t>121</t>
  </si>
  <si>
    <t>122</t>
  </si>
  <si>
    <t>131</t>
  </si>
  <si>
    <t>132</t>
  </si>
  <si>
    <t>133</t>
  </si>
  <si>
    <t>136</t>
  </si>
  <si>
    <t>141</t>
  </si>
  <si>
    <t>142</t>
  </si>
  <si>
    <t>151</t>
  </si>
  <si>
    <t>153</t>
  </si>
  <si>
    <t>155</t>
  </si>
  <si>
    <t>158</t>
  </si>
  <si>
    <t>162</t>
  </si>
  <si>
    <t>165</t>
  </si>
  <si>
    <t>166</t>
  </si>
  <si>
    <t>168</t>
  </si>
  <si>
    <t>169</t>
  </si>
  <si>
    <t>171</t>
  </si>
  <si>
    <t>174</t>
  </si>
  <si>
    <t>185</t>
  </si>
  <si>
    <t>191</t>
  </si>
  <si>
    <t>195</t>
  </si>
  <si>
    <t>196</t>
  </si>
  <si>
    <t>199</t>
  </si>
  <si>
    <t>ENERGÍA ELÉCTRICA</t>
  </si>
  <si>
    <t>TELEFONÍA</t>
  </si>
  <si>
    <t>CORREOS Y TELÉGRAFOS</t>
  </si>
  <si>
    <t>DIVULGACIÓN E INFORMACIÓN</t>
  </si>
  <si>
    <t>IMPRESIÓN, ENCUADERNACIÓN Y REPRODUCCIÓN</t>
  </si>
  <si>
    <t>VIÁTICOS EN EL EXTERIOR</t>
  </si>
  <si>
    <t>VIÁTICOS DE REPRESENTACIÓN EN EL EXTERIOR</t>
  </si>
  <si>
    <t>VIÁTICOS EN EL INTERIOR</t>
  </si>
  <si>
    <t>ARRENDAMIENTO DE MÁQUINAS Y EQUIPOS DE OFICINA</t>
  </si>
  <si>
    <t>MANTENIMIENTO Y REPARACIÓN DE  EQUIPO DE OFICINA</t>
  </si>
  <si>
    <t>MANTENIMIENTO Y REPARACIÓN DE MEDIOS DE TRANSPORTE</t>
  </si>
  <si>
    <t>MANTENIMIENTO Y REPARACIÓN DE EQUIPO PARA COMUNICACIONES</t>
  </si>
  <si>
    <t>MANTENIMIENTO Y REPARACIÓN DE EQUIPO DE CÓMPUTO</t>
  </si>
  <si>
    <t>MANTENIMIENTO Y REPARACIÓN DE OTRAS MAQUINARIAS Y EQUIPOS</t>
  </si>
  <si>
    <t>MANTENIMIENTO Y REPARACIÓN DE EDIFICIOS</t>
  </si>
  <si>
    <t>SERVICIOS DE CAPACITACIÓN</t>
  </si>
  <si>
    <t>SERVICIOS DE ATENCIÓN Y PROTOCOLO</t>
  </si>
  <si>
    <t>OTROS SERVICIOS</t>
  </si>
  <si>
    <t>PRESUPUESTO APROBADO Y EJECUTADO EJERCICIO FISCAL 2023</t>
  </si>
  <si>
    <t xml:space="preserve"> AL 31/12/2023</t>
  </si>
  <si>
    <t>EJECUTADO AL 31/12/2023</t>
  </si>
  <si>
    <t xml:space="preserve">PRESUPUESTO APROBADO 2023 </t>
  </si>
  <si>
    <t>EJECUTADO AL 31/12/2022</t>
  </si>
  <si>
    <t>EJERCICIO FISCAL 2022</t>
  </si>
  <si>
    <t>EJERCICIO FISCAL 2023</t>
  </si>
  <si>
    <t xml:space="preserve">VICEPRESIDENCIA DE LA REPÚBLICA </t>
  </si>
  <si>
    <t xml:space="preserve">ESTADO FINANCIERO DE EJECUCIÓN PRESUPUESTARIA </t>
  </si>
  <si>
    <t xml:space="preserve">EXPRESADO EN QUETZALES </t>
  </si>
  <si>
    <t>Entidad</t>
  </si>
  <si>
    <t xml:space="preserve">Unidad Ejecutora </t>
  </si>
  <si>
    <t xml:space="preserve">Descripción </t>
  </si>
  <si>
    <t xml:space="preserve">Asignado </t>
  </si>
  <si>
    <t xml:space="preserve">Vigente </t>
  </si>
  <si>
    <t xml:space="preserve">Devengado </t>
  </si>
  <si>
    <t xml:space="preserve">% Ejecución </t>
  </si>
  <si>
    <t xml:space="preserve">Ingresos </t>
  </si>
  <si>
    <t xml:space="preserve">Vicepresidencia de la República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</si>
</sst>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theme="5" tint="-0.249977111117893"/>
      <name val="Arial"/>
      <family val="2"/>
    </font>
    <font>
      <b/>
      <u/>
      <sz val="10"/>
      <color theme="5" tint="-0.249977111117893"/>
      <name val="Arial"/>
      <family val="2"/>
    </font>
    <font>
      <b/>
      <u/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sz val="10"/>
      <color theme="8" tint="-0.499984740745262"/>
      <name val="Arial"/>
      <family val="2"/>
    </font>
    <font>
      <b/>
      <u/>
      <sz val="10"/>
      <color theme="8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indexed="48"/>
      <name val="Arial"/>
      <family val="2"/>
    </font>
    <font>
      <b/>
      <sz val="10"/>
      <color rgb="FF002060"/>
      <name val="Arial"/>
      <family val="2"/>
    </font>
    <font>
      <b/>
      <u/>
      <sz val="10"/>
      <color rgb="FF00206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8"/>
      <color rgb="FFFF0000"/>
      <name val="Arial"/>
      <family val="2"/>
    </font>
    <font>
      <sz val="7"/>
      <color theme="1"/>
      <name val="Arial"/>
      <family val="2"/>
    </font>
    <font>
      <b/>
      <u val="singleAccounting"/>
      <sz val="10"/>
      <color theme="3" tint="-0.249977111117893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6" tint="-0.499984740745262"/>
      <name val="Arial"/>
      <family val="2"/>
    </font>
    <font>
      <b/>
      <u/>
      <sz val="10"/>
      <color theme="6" tint="-0.499984740745262"/>
      <name val="Arial"/>
      <family val="2"/>
    </font>
    <font>
      <b/>
      <sz val="10"/>
      <color theme="5" tint="-0.499984740745262"/>
      <name val="Arial"/>
      <family val="2"/>
    </font>
    <font>
      <sz val="7"/>
      <name val="Arial"/>
      <family val="2"/>
    </font>
    <font>
      <b/>
      <u val="singleAccounting"/>
      <sz val="10"/>
      <color rgb="FFFF0000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5">
    <xf numFmtId="0" fontId="0" fillId="0" borderId="0" xfId="0"/>
    <xf numFmtId="43" fontId="0" fillId="0" borderId="0" xfId="1" applyFont="1"/>
    <xf numFmtId="43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/>
    <xf numFmtId="0" fontId="5" fillId="0" borderId="0" xfId="0" applyFont="1" applyAlignment="1">
      <alignment vertical="top" wrapText="1" readingOrder="1"/>
    </xf>
    <xf numFmtId="0" fontId="4" fillId="0" borderId="5" xfId="0" applyFont="1" applyBorder="1" applyAlignment="1">
      <alignment wrapText="1"/>
    </xf>
    <xf numFmtId="43" fontId="4" fillId="0" borderId="5" xfId="1" applyFont="1" applyBorder="1"/>
    <xf numFmtId="43" fontId="4" fillId="0" borderId="5" xfId="0" applyNumberFormat="1" applyFont="1" applyBorder="1"/>
    <xf numFmtId="0" fontId="4" fillId="0" borderId="9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3" fontId="6" fillId="2" borderId="11" xfId="0" applyNumberFormat="1" applyFont="1" applyFill="1" applyBorder="1" applyAlignment="1">
      <alignment vertical="center"/>
    </xf>
    <xf numFmtId="43" fontId="6" fillId="2" borderId="11" xfId="1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0" fillId="0" borderId="0" xfId="0" applyFill="1"/>
    <xf numFmtId="0" fontId="7" fillId="0" borderId="0" xfId="0" applyFont="1"/>
    <xf numFmtId="0" fontId="9" fillId="3" borderId="18" xfId="0" applyFont="1" applyFill="1" applyBorder="1" applyAlignment="1">
      <alignment horizontal="center"/>
    </xf>
    <xf numFmtId="0" fontId="10" fillId="0" borderId="0" xfId="0" applyFont="1"/>
    <xf numFmtId="0" fontId="11" fillId="3" borderId="11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8" fillId="3" borderId="21" xfId="0" applyFont="1" applyFill="1" applyBorder="1"/>
    <xf numFmtId="0" fontId="8" fillId="3" borderId="0" xfId="0" applyFont="1" applyFill="1"/>
    <xf numFmtId="0" fontId="0" fillId="3" borderId="21" xfId="0" applyFill="1" applyBorder="1"/>
    <xf numFmtId="0" fontId="0" fillId="3" borderId="22" xfId="0" applyFill="1" applyBorder="1"/>
    <xf numFmtId="0" fontId="0" fillId="3" borderId="18" xfId="0" applyFill="1" applyBorder="1"/>
    <xf numFmtId="0" fontId="7" fillId="3" borderId="0" xfId="0" applyFont="1" applyFill="1"/>
    <xf numFmtId="4" fontId="15" fillId="3" borderId="21" xfId="0" applyNumberFormat="1" applyFont="1" applyFill="1" applyBorder="1"/>
    <xf numFmtId="4" fontId="0" fillId="3" borderId="21" xfId="0" applyNumberFormat="1" applyFill="1" applyBorder="1"/>
    <xf numFmtId="0" fontId="8" fillId="3" borderId="21" xfId="0" applyFont="1" applyFill="1" applyBorder="1" applyAlignment="1">
      <alignment horizontal="center"/>
    </xf>
    <xf numFmtId="4" fontId="8" fillId="3" borderId="21" xfId="0" applyNumberFormat="1" applyFont="1" applyFill="1" applyBorder="1"/>
    <xf numFmtId="4" fontId="25" fillId="0" borderId="0" xfId="0" applyNumberFormat="1" applyFont="1"/>
    <xf numFmtId="0" fontId="20" fillId="0" borderId="0" xfId="0" applyFont="1"/>
    <xf numFmtId="0" fontId="8" fillId="3" borderId="25" xfId="0" applyFont="1" applyFill="1" applyBorder="1"/>
    <xf numFmtId="4" fontId="8" fillId="3" borderId="24" xfId="0" applyNumberFormat="1" applyFont="1" applyFill="1" applyBorder="1"/>
    <xf numFmtId="0" fontId="8" fillId="3" borderId="0" xfId="0" applyFont="1" applyFill="1" applyBorder="1"/>
    <xf numFmtId="0" fontId="8" fillId="3" borderId="15" xfId="0" quotePrefix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25" fillId="0" borderId="0" xfId="0" applyFont="1"/>
    <xf numFmtId="0" fontId="8" fillId="3" borderId="19" xfId="0" applyFont="1" applyFill="1" applyBorder="1"/>
    <xf numFmtId="0" fontId="7" fillId="3" borderId="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26" fillId="0" borderId="0" xfId="0" applyFont="1"/>
    <xf numFmtId="164" fontId="25" fillId="0" borderId="0" xfId="0" applyNumberFormat="1" applyFont="1"/>
    <xf numFmtId="164" fontId="26" fillId="0" borderId="0" xfId="0" applyNumberFormat="1" applyFont="1"/>
    <xf numFmtId="164" fontId="26" fillId="0" borderId="0" xfId="0" applyNumberFormat="1" applyFont="1" applyFill="1"/>
    <xf numFmtId="0" fontId="8" fillId="0" borderId="0" xfId="0" applyFont="1"/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/>
    <xf numFmtId="164" fontId="27" fillId="0" borderId="0" xfId="0" applyNumberFormat="1" applyFont="1" applyFill="1"/>
    <xf numFmtId="0" fontId="10" fillId="0" borderId="0" xfId="0" applyFont="1" applyFill="1"/>
    <xf numFmtId="0" fontId="7" fillId="3" borderId="21" xfId="0" applyFont="1" applyFill="1" applyBorder="1" applyAlignment="1">
      <alignment horizontal="center"/>
    </xf>
    <xf numFmtId="0" fontId="7" fillId="3" borderId="0" xfId="0" applyFont="1" applyFill="1" applyBorder="1"/>
    <xf numFmtId="0" fontId="9" fillId="0" borderId="0" xfId="0" applyFont="1" applyFill="1" applyBorder="1" applyAlignment="1">
      <alignment horizontal="center"/>
    </xf>
    <xf numFmtId="0" fontId="26" fillId="0" borderId="0" xfId="0" applyFont="1" applyFill="1"/>
    <xf numFmtId="0" fontId="25" fillId="0" borderId="0" xfId="0" applyFont="1" applyFill="1"/>
    <xf numFmtId="0" fontId="8" fillId="3" borderId="15" xfId="0" applyFont="1" applyFill="1" applyBorder="1" applyAlignment="1">
      <alignment horizontal="center"/>
    </xf>
    <xf numFmtId="164" fontId="0" fillId="0" borderId="0" xfId="0" applyNumberFormat="1"/>
    <xf numFmtId="164" fontId="10" fillId="0" borderId="0" xfId="0" applyNumberFormat="1" applyFont="1" applyFill="1"/>
    <xf numFmtId="164" fontId="29" fillId="0" borderId="0" xfId="0" applyNumberFormat="1" applyFont="1" applyFill="1"/>
    <xf numFmtId="4" fontId="26" fillId="0" borderId="0" xfId="0" applyNumberFormat="1" applyFont="1" applyFill="1"/>
    <xf numFmtId="164" fontId="30" fillId="0" borderId="0" xfId="0" applyNumberFormat="1" applyFont="1"/>
    <xf numFmtId="0" fontId="16" fillId="3" borderId="0" xfId="0" applyFont="1" applyFill="1"/>
    <xf numFmtId="43" fontId="26" fillId="0" borderId="0" xfId="0" applyNumberFormat="1" applyFont="1"/>
    <xf numFmtId="43" fontId="27" fillId="0" borderId="0" xfId="0" applyNumberFormat="1" applyFont="1"/>
    <xf numFmtId="43" fontId="25" fillId="0" borderId="0" xfId="0" applyNumberFormat="1" applyFont="1"/>
    <xf numFmtId="0" fontId="32" fillId="3" borderId="0" xfId="0" applyFont="1" applyFill="1"/>
    <xf numFmtId="0" fontId="33" fillId="3" borderId="0" xfId="0" applyFont="1" applyFill="1"/>
    <xf numFmtId="0" fontId="21" fillId="0" borderId="0" xfId="0" applyFont="1"/>
    <xf numFmtId="0" fontId="35" fillId="0" borderId="0" xfId="0" applyFont="1"/>
    <xf numFmtId="0" fontId="35" fillId="0" borderId="0" xfId="0" applyFont="1" applyFill="1"/>
    <xf numFmtId="0" fontId="32" fillId="0" borderId="0" xfId="0" applyFont="1"/>
    <xf numFmtId="0" fontId="32" fillId="0" borderId="0" xfId="0" applyFont="1" applyFill="1"/>
    <xf numFmtId="44" fontId="8" fillId="0" borderId="0" xfId="2" applyFont="1"/>
    <xf numFmtId="0" fontId="8" fillId="0" borderId="0" xfId="0" applyFont="1" applyAlignment="1">
      <alignment horizontal="left"/>
    </xf>
    <xf numFmtId="0" fontId="8" fillId="0" borderId="0" xfId="0" quotePrefix="1" applyFont="1"/>
    <xf numFmtId="165" fontId="7" fillId="0" borderId="0" xfId="0" applyNumberFormat="1" applyFont="1"/>
    <xf numFmtId="44" fontId="36" fillId="0" borderId="0" xfId="2" applyFont="1"/>
    <xf numFmtId="0" fontId="0" fillId="0" borderId="0" xfId="0" applyAlignment="1">
      <alignment horizontal="left"/>
    </xf>
    <xf numFmtId="0" fontId="0" fillId="0" borderId="0" xfId="0" quotePrefix="1"/>
    <xf numFmtId="165" fontId="36" fillId="0" borderId="0" xfId="0" applyNumberFormat="1" applyFont="1"/>
    <xf numFmtId="0" fontId="7" fillId="0" borderId="0" xfId="0" applyFont="1" applyFill="1" applyBorder="1" applyAlignment="1">
      <alignment horizontal="center"/>
    </xf>
    <xf numFmtId="43" fontId="8" fillId="3" borderId="21" xfId="1" applyFont="1" applyFill="1" applyBorder="1"/>
    <xf numFmtId="43" fontId="20" fillId="3" borderId="21" xfId="1" applyFont="1" applyFill="1" applyBorder="1"/>
    <xf numFmtId="43" fontId="0" fillId="3" borderId="21" xfId="1" applyFont="1" applyFill="1" applyBorder="1"/>
    <xf numFmtId="43" fontId="8" fillId="3" borderId="24" xfId="1" applyFont="1" applyFill="1" applyBorder="1"/>
    <xf numFmtId="43" fontId="20" fillId="3" borderId="24" xfId="1" applyFont="1" applyFill="1" applyBorder="1"/>
    <xf numFmtId="43" fontId="0" fillId="3" borderId="24" xfId="1" applyFont="1" applyFill="1" applyBorder="1"/>
    <xf numFmtId="4" fontId="14" fillId="3" borderId="21" xfId="0" applyNumberFormat="1" applyFont="1" applyFill="1" applyBorder="1"/>
    <xf numFmtId="43" fontId="4" fillId="3" borderId="21" xfId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/>
    </xf>
    <xf numFmtId="0" fontId="8" fillId="0" borderId="0" xfId="0" applyFont="1" applyFill="1" applyBorder="1"/>
    <xf numFmtId="3" fontId="8" fillId="0" borderId="0" xfId="0" applyNumberFormat="1" applyFont="1" applyFill="1" applyBorder="1"/>
    <xf numFmtId="164" fontId="0" fillId="0" borderId="0" xfId="0" applyNumberFormat="1" applyFill="1" applyBorder="1"/>
    <xf numFmtId="0" fontId="0" fillId="0" borderId="0" xfId="0" applyFill="1" applyBorder="1"/>
    <xf numFmtId="164" fontId="0" fillId="0" borderId="0" xfId="0" applyNumberFormat="1" applyFill="1"/>
    <xf numFmtId="0" fontId="8" fillId="0" borderId="0" xfId="0" applyFont="1" applyFill="1" applyBorder="1" applyAlignment="1">
      <alignment horizontal="center"/>
    </xf>
    <xf numFmtId="43" fontId="15" fillId="3" borderId="21" xfId="1" applyFont="1" applyFill="1" applyBorder="1"/>
    <xf numFmtId="43" fontId="14" fillId="3" borderId="21" xfId="1" applyFont="1" applyFill="1" applyBorder="1"/>
    <xf numFmtId="0" fontId="8" fillId="2" borderId="15" xfId="0" applyFont="1" applyFill="1" applyBorder="1"/>
    <xf numFmtId="0" fontId="7" fillId="2" borderId="1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8" fillId="2" borderId="19" xfId="0" applyFont="1" applyFill="1" applyBorder="1"/>
    <xf numFmtId="0" fontId="7" fillId="2" borderId="1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4" fontId="0" fillId="3" borderId="26" xfId="0" applyNumberFormat="1" applyFill="1" applyBorder="1"/>
    <xf numFmtId="4" fontId="8" fillId="3" borderId="25" xfId="0" applyNumberFormat="1" applyFont="1" applyFill="1" applyBorder="1"/>
    <xf numFmtId="4" fontId="20" fillId="3" borderId="25" xfId="0" applyNumberFormat="1" applyFont="1" applyFill="1" applyBorder="1"/>
    <xf numFmtId="43" fontId="8" fillId="3" borderId="22" xfId="1" applyFont="1" applyFill="1" applyBorder="1"/>
    <xf numFmtId="43" fontId="17" fillId="3" borderId="21" xfId="1" applyFont="1" applyFill="1" applyBorder="1"/>
    <xf numFmtId="43" fontId="31" fillId="3" borderId="21" xfId="1" applyFont="1" applyFill="1" applyBorder="1"/>
    <xf numFmtId="43" fontId="34" fillId="3" borderId="21" xfId="1" applyFont="1" applyFill="1" applyBorder="1"/>
    <xf numFmtId="43" fontId="21" fillId="3" borderId="21" xfId="1" applyFont="1" applyFill="1" applyBorder="1"/>
    <xf numFmtId="43" fontId="37" fillId="3" borderId="21" xfId="1" applyFont="1" applyFill="1" applyBorder="1"/>
    <xf numFmtId="43" fontId="13" fillId="3" borderId="21" xfId="1" applyFont="1" applyFill="1" applyBorder="1"/>
    <xf numFmtId="43" fontId="19" fillId="3" borderId="21" xfId="1" applyFont="1" applyFill="1" applyBorder="1"/>
    <xf numFmtId="43" fontId="7" fillId="3" borderId="21" xfId="1" applyFont="1" applyFill="1" applyBorder="1"/>
    <xf numFmtId="43" fontId="22" fillId="3" borderId="21" xfId="1" applyFont="1" applyFill="1" applyBorder="1"/>
    <xf numFmtId="43" fontId="24" fillId="3" borderId="21" xfId="1" applyFont="1" applyFill="1" applyBorder="1"/>
    <xf numFmtId="43" fontId="14" fillId="3" borderId="23" xfId="1" applyFont="1" applyFill="1" applyBorder="1"/>
    <xf numFmtId="0" fontId="9" fillId="3" borderId="28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43" fontId="5" fillId="0" borderId="21" xfId="1" applyFont="1" applyBorder="1" applyAlignment="1">
      <alignment horizontal="left" vertical="top"/>
    </xf>
    <xf numFmtId="0" fontId="7" fillId="2" borderId="20" xfId="0" applyFont="1" applyFill="1" applyBorder="1" applyAlignment="1">
      <alignment horizontal="center" vertical="center"/>
    </xf>
    <xf numFmtId="0" fontId="7" fillId="3" borderId="21" xfId="0" applyFont="1" applyFill="1" applyBorder="1"/>
    <xf numFmtId="0" fontId="12" fillId="3" borderId="21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0" fontId="18" fillId="3" borderId="21" xfId="0" applyFont="1" applyFill="1" applyBorder="1" applyAlignment="1">
      <alignment horizontal="center"/>
    </xf>
    <xf numFmtId="0" fontId="22" fillId="3" borderId="21" xfId="0" applyFont="1" applyFill="1" applyBorder="1"/>
    <xf numFmtId="0" fontId="23" fillId="3" borderId="21" xfId="0" applyFont="1" applyFill="1" applyBorder="1"/>
    <xf numFmtId="0" fontId="5" fillId="0" borderId="21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 readingOrder="1"/>
    </xf>
    <xf numFmtId="4" fontId="0" fillId="0" borderId="0" xfId="0" applyNumberFormat="1"/>
    <xf numFmtId="0" fontId="7" fillId="2" borderId="3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8" fillId="3" borderId="32" xfId="0" applyFont="1" applyFill="1" applyBorder="1"/>
    <xf numFmtId="0" fontId="0" fillId="3" borderId="33" xfId="0" applyFill="1" applyBorder="1"/>
    <xf numFmtId="43" fontId="13" fillId="3" borderId="33" xfId="1" applyFont="1" applyFill="1" applyBorder="1"/>
    <xf numFmtId="43" fontId="15" fillId="3" borderId="33" xfId="1" applyFont="1" applyFill="1" applyBorder="1"/>
    <xf numFmtId="43" fontId="17" fillId="3" borderId="33" xfId="1" applyFont="1" applyFill="1" applyBorder="1"/>
    <xf numFmtId="43" fontId="19" fillId="3" borderId="33" xfId="1" applyFont="1" applyFill="1" applyBorder="1"/>
    <xf numFmtId="43" fontId="0" fillId="3" borderId="33" xfId="1" applyFont="1" applyFill="1" applyBorder="1"/>
    <xf numFmtId="43" fontId="7" fillId="3" borderId="33" xfId="1" applyFont="1" applyFill="1" applyBorder="1"/>
    <xf numFmtId="43" fontId="22" fillId="3" borderId="33" xfId="1" applyFont="1" applyFill="1" applyBorder="1"/>
    <xf numFmtId="43" fontId="24" fillId="3" borderId="33" xfId="1" applyFont="1" applyFill="1" applyBorder="1"/>
    <xf numFmtId="0" fontId="7" fillId="3" borderId="32" xfId="0" quotePrefix="1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4" fontId="0" fillId="3" borderId="33" xfId="0" applyNumberFormat="1" applyFill="1" applyBorder="1"/>
    <xf numFmtId="0" fontId="5" fillId="0" borderId="32" xfId="0" applyFont="1" applyBorder="1" applyAlignment="1">
      <alignment horizontal="left" vertical="top"/>
    </xf>
    <xf numFmtId="4" fontId="8" fillId="3" borderId="33" xfId="0" applyNumberFormat="1" applyFont="1" applyFill="1" applyBorder="1"/>
    <xf numFmtId="0" fontId="5" fillId="0" borderId="31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43" fontId="5" fillId="0" borderId="20" xfId="1" applyFont="1" applyBorder="1" applyAlignment="1">
      <alignment horizontal="left" vertical="top"/>
    </xf>
    <xf numFmtId="4" fontId="8" fillId="3" borderId="20" xfId="0" applyNumberFormat="1" applyFont="1" applyFill="1" applyBorder="1"/>
    <xf numFmtId="4" fontId="8" fillId="3" borderId="29" xfId="0" applyNumberFormat="1" applyFont="1" applyFill="1" applyBorder="1"/>
    <xf numFmtId="0" fontId="7" fillId="3" borderId="30" xfId="0" applyFont="1" applyFill="1" applyBorder="1" applyAlignment="1">
      <alignment horizontal="center"/>
    </xf>
    <xf numFmtId="4" fontId="15" fillId="3" borderId="28" xfId="0" applyNumberFormat="1" applyFont="1" applyFill="1" applyBorder="1"/>
    <xf numFmtId="164" fontId="0" fillId="3" borderId="33" xfId="0" applyNumberFormat="1" applyFill="1" applyBorder="1"/>
    <xf numFmtId="0" fontId="5" fillId="0" borderId="34" xfId="0" applyFont="1" applyBorder="1" applyAlignment="1">
      <alignment horizontal="left" vertical="top"/>
    </xf>
    <xf numFmtId="43" fontId="4" fillId="3" borderId="33" xfId="1" applyFont="1" applyFill="1" applyBorder="1"/>
    <xf numFmtId="0" fontId="5" fillId="0" borderId="3" xfId="0" applyFont="1" applyBorder="1" applyAlignment="1">
      <alignment horizontal="left" vertical="top"/>
    </xf>
    <xf numFmtId="43" fontId="8" fillId="3" borderId="20" xfId="1" applyFont="1" applyFill="1" applyBorder="1"/>
    <xf numFmtId="43" fontId="20" fillId="3" borderId="20" xfId="1" applyFont="1" applyFill="1" applyBorder="1"/>
    <xf numFmtId="43" fontId="4" fillId="3" borderId="29" xfId="1" applyFont="1" applyFill="1" applyBorder="1"/>
    <xf numFmtId="0" fontId="7" fillId="3" borderId="36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4" fontId="5" fillId="0" borderId="21" xfId="0" applyNumberFormat="1" applyFont="1" applyBorder="1" applyAlignment="1">
      <alignment horizontal="left" vertical="top"/>
    </xf>
    <xf numFmtId="4" fontId="5" fillId="0" borderId="20" xfId="0" applyNumberFormat="1" applyFont="1" applyBorder="1" applyAlignment="1">
      <alignment horizontal="left" vertical="top"/>
    </xf>
    <xf numFmtId="0" fontId="8" fillId="3" borderId="34" xfId="0" applyFont="1" applyFill="1" applyBorder="1" applyAlignment="1">
      <alignment horizontal="center"/>
    </xf>
    <xf numFmtId="164" fontId="26" fillId="0" borderId="0" xfId="0" applyNumberFormat="1" applyFont="1" applyFill="1" applyBorder="1"/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43" fontId="15" fillId="3" borderId="28" xfId="1" applyFont="1" applyFill="1" applyBorder="1"/>
    <xf numFmtId="43" fontId="0" fillId="3" borderId="0" xfId="1" applyFont="1" applyFill="1" applyBorder="1"/>
    <xf numFmtId="0" fontId="28" fillId="3" borderId="0" xfId="0" applyFont="1" applyFill="1" applyBorder="1"/>
    <xf numFmtId="0" fontId="8" fillId="3" borderId="3" xfId="0" applyFont="1" applyFill="1" applyBorder="1" applyAlignment="1">
      <alignment horizontal="center"/>
    </xf>
    <xf numFmtId="0" fontId="8" fillId="3" borderId="37" xfId="0" applyFont="1" applyFill="1" applyBorder="1"/>
    <xf numFmtId="43" fontId="8" fillId="3" borderId="37" xfId="1" applyFont="1" applyFill="1" applyBorder="1"/>
    <xf numFmtId="43" fontId="20" fillId="3" borderId="37" xfId="1" applyFont="1" applyFill="1" applyBorder="1"/>
    <xf numFmtId="43" fontId="8" fillId="3" borderId="29" xfId="1" applyFont="1" applyFill="1" applyBorder="1"/>
    <xf numFmtId="0" fontId="8" fillId="0" borderId="27" xfId="0" applyFont="1" applyFill="1" applyBorder="1"/>
    <xf numFmtId="3" fontId="8" fillId="0" borderId="27" xfId="0" applyNumberFormat="1" applyFont="1" applyFill="1" applyBorder="1"/>
    <xf numFmtId="2" fontId="0" fillId="0" borderId="27" xfId="0" applyNumberFormat="1" applyFill="1" applyBorder="1"/>
    <xf numFmtId="164" fontId="25" fillId="0" borderId="0" xfId="0" applyNumberFormat="1" applyFont="1" applyFill="1"/>
    <xf numFmtId="4" fontId="8" fillId="0" borderId="0" xfId="0" applyNumberFormat="1" applyFont="1" applyFill="1"/>
    <xf numFmtId="0" fontId="8" fillId="0" borderId="32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 readingOrder="1"/>
    </xf>
    <xf numFmtId="43" fontId="8" fillId="0" borderId="21" xfId="1" applyFont="1" applyBorder="1" applyAlignment="1">
      <alignment horizontal="left" vertical="top"/>
    </xf>
    <xf numFmtId="0" fontId="6" fillId="2" borderId="5" xfId="0" applyFont="1" applyFill="1" applyBorder="1" applyAlignment="1">
      <alignment horizontal="center" vertical="center" wrapText="1"/>
    </xf>
    <xf numFmtId="4" fontId="4" fillId="3" borderId="24" xfId="0" applyNumberFormat="1" applyFont="1" applyFill="1" applyBorder="1"/>
    <xf numFmtId="0" fontId="4" fillId="0" borderId="10" xfId="0" applyFont="1" applyBorder="1" applyAlignment="1">
      <alignment vertical="center"/>
    </xf>
    <xf numFmtId="43" fontId="4" fillId="0" borderId="10" xfId="1" applyFont="1" applyBorder="1" applyAlignment="1">
      <alignment vertical="center"/>
    </xf>
    <xf numFmtId="0" fontId="6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wrapText="1"/>
    </xf>
    <xf numFmtId="43" fontId="4" fillId="0" borderId="10" xfId="1" applyFont="1" applyBorder="1"/>
    <xf numFmtId="43" fontId="6" fillId="2" borderId="12" xfId="1" applyFont="1" applyFill="1" applyBorder="1" applyAlignment="1">
      <alignment vertical="center"/>
    </xf>
    <xf numFmtId="43" fontId="4" fillId="0" borderId="9" xfId="1" applyFont="1" applyBorder="1"/>
    <xf numFmtId="43" fontId="6" fillId="2" borderId="38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8" fillId="5" borderId="40" xfId="0" applyFont="1" applyFill="1" applyBorder="1" applyAlignment="1">
      <alignment horizontal="center" vertical="center"/>
    </xf>
    <xf numFmtId="0" fontId="38" fillId="5" borderId="41" xfId="0" applyFont="1" applyFill="1" applyBorder="1" applyAlignment="1">
      <alignment horizontal="center" vertical="center" wrapText="1"/>
    </xf>
    <xf numFmtId="0" fontId="38" fillId="5" borderId="39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38" fillId="5" borderId="43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vertical="center"/>
    </xf>
    <xf numFmtId="43" fontId="2" fillId="0" borderId="39" xfId="0" applyNumberFormat="1" applyFont="1" applyBorder="1" applyAlignment="1">
      <alignment vertical="center"/>
    </xf>
    <xf numFmtId="43" fontId="2" fillId="0" borderId="43" xfId="0" applyNumberFormat="1" applyFont="1" applyBorder="1" applyAlignment="1">
      <alignment vertical="center"/>
    </xf>
    <xf numFmtId="0" fontId="38" fillId="5" borderId="44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38" fillId="4" borderId="0" xfId="0" applyFont="1" applyFill="1" applyAlignment="1">
      <alignment horizontal="center"/>
    </xf>
    <xf numFmtId="0" fontId="38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K14"/>
  <sheetViews>
    <sheetView showGridLines="0" zoomScaleNormal="100" workbookViewId="0">
      <selection activeCell="E24" sqref="E24"/>
    </sheetView>
  </sheetViews>
  <sheetFormatPr baseColWidth="10" defaultColWidth="19.42578125" defaultRowHeight="14.25" x14ac:dyDescent="0.2"/>
  <cols>
    <col min="1" max="1" width="4.28515625" style="4" customWidth="1"/>
    <col min="2" max="2" width="13" style="4" bestFit="1" customWidth="1"/>
    <col min="3" max="3" width="30.42578125" style="4" customWidth="1"/>
    <col min="4" max="4" width="15.5703125" style="4" bestFit="1" customWidth="1"/>
    <col min="5" max="5" width="12.85546875" style="4" customWidth="1"/>
    <col min="6" max="6" width="13.28515625" style="4" bestFit="1" customWidth="1"/>
    <col min="7" max="7" width="15.140625" style="4" customWidth="1"/>
    <col min="8" max="8" width="14.42578125" style="4" bestFit="1" customWidth="1"/>
    <col min="9" max="9" width="11.85546875" style="4" customWidth="1"/>
    <col min="10" max="16384" width="19.42578125" style="4"/>
  </cols>
  <sheetData>
    <row r="5" spans="2:11" ht="15" thickBot="1" x14ac:dyDescent="0.25"/>
    <row r="6" spans="2:11" s="3" customFormat="1" ht="28.5" customHeight="1" x14ac:dyDescent="0.2">
      <c r="B6" s="234" t="s">
        <v>0</v>
      </c>
      <c r="C6" s="227" t="s">
        <v>1</v>
      </c>
      <c r="D6" s="227" t="s">
        <v>2</v>
      </c>
      <c r="E6" s="233" t="s">
        <v>10</v>
      </c>
      <c r="F6" s="233"/>
      <c r="G6" s="227" t="s">
        <v>8</v>
      </c>
      <c r="H6" s="227" t="s">
        <v>167</v>
      </c>
      <c r="I6" s="229" t="s">
        <v>9</v>
      </c>
    </row>
    <row r="7" spans="2:11" s="3" customFormat="1" ht="18" customHeight="1" x14ac:dyDescent="0.2">
      <c r="B7" s="235"/>
      <c r="C7" s="228"/>
      <c r="D7" s="228"/>
      <c r="E7" s="12" t="s">
        <v>3</v>
      </c>
      <c r="F7" s="12" t="s">
        <v>4</v>
      </c>
      <c r="G7" s="228"/>
      <c r="H7" s="228"/>
      <c r="I7" s="230"/>
    </row>
    <row r="8" spans="2:11" ht="25.5" x14ac:dyDescent="0.2">
      <c r="B8" s="11">
        <v>11</v>
      </c>
      <c r="C8" s="8" t="s">
        <v>5</v>
      </c>
      <c r="D8" s="9">
        <v>26600000</v>
      </c>
      <c r="E8" s="9">
        <v>0</v>
      </c>
      <c r="F8" s="9">
        <v>0</v>
      </c>
      <c r="G8" s="10">
        <f>+D8+E8-F8</f>
        <v>26600000</v>
      </c>
      <c r="H8" s="9">
        <v>23213390.399999999</v>
      </c>
      <c r="I8" s="207">
        <v>87.27</v>
      </c>
    </row>
    <row r="9" spans="2:11" ht="25.5" x14ac:dyDescent="0.2">
      <c r="B9" s="11">
        <v>99</v>
      </c>
      <c r="C9" s="8" t="s">
        <v>6</v>
      </c>
      <c r="D9" s="9">
        <v>2400000</v>
      </c>
      <c r="E9" s="9">
        <v>0</v>
      </c>
      <c r="F9" s="9">
        <v>0</v>
      </c>
      <c r="G9" s="10">
        <f>SUM(D9:F9)</f>
        <v>2400000</v>
      </c>
      <c r="H9" s="9">
        <v>2400000</v>
      </c>
      <c r="I9" s="208">
        <v>100</v>
      </c>
    </row>
    <row r="10" spans="2:11" ht="27.75" customHeight="1" thickBot="1" x14ac:dyDescent="0.25">
      <c r="B10" s="231" t="s">
        <v>7</v>
      </c>
      <c r="C10" s="232"/>
      <c r="D10" s="13">
        <f>SUM(D8:D9)</f>
        <v>29000000</v>
      </c>
      <c r="E10" s="13">
        <f>SUM(E8:E9)</f>
        <v>0</v>
      </c>
      <c r="F10" s="13">
        <f>SUM(F8:F9)</f>
        <v>0</v>
      </c>
      <c r="G10" s="13">
        <f>SUM(G8:G9)</f>
        <v>29000000</v>
      </c>
      <c r="H10" s="14">
        <f>SUM(H8:H9)</f>
        <v>25613390.399999999</v>
      </c>
      <c r="I10" s="15">
        <v>88.32</v>
      </c>
    </row>
    <row r="11" spans="2:11" x14ac:dyDescent="0.2">
      <c r="B11" s="6"/>
      <c r="C11" s="6"/>
      <c r="D11" s="6"/>
      <c r="E11" s="6"/>
      <c r="F11" s="6"/>
      <c r="G11" s="6"/>
      <c r="H11" s="6"/>
      <c r="I11" s="6"/>
    </row>
    <row r="12" spans="2:11" ht="15" customHeight="1" x14ac:dyDescent="0.2">
      <c r="B12" s="6"/>
      <c r="C12" s="7"/>
      <c r="D12" s="7"/>
      <c r="E12" s="7"/>
      <c r="F12" s="7"/>
      <c r="G12" s="7"/>
      <c r="H12" s="7"/>
      <c r="I12" s="7"/>
      <c r="J12" s="5"/>
    </row>
    <row r="13" spans="2:11" ht="15" customHeight="1" x14ac:dyDescent="0.2">
      <c r="C13" s="5"/>
      <c r="D13" s="5"/>
      <c r="E13" s="5"/>
      <c r="F13" s="5"/>
      <c r="G13" s="5"/>
      <c r="H13" s="5"/>
      <c r="I13" s="5"/>
      <c r="J13" s="5"/>
      <c r="K13" s="5"/>
    </row>
    <row r="14" spans="2:11" x14ac:dyDescent="0.2">
      <c r="D14" s="5"/>
      <c r="E14" s="5"/>
      <c r="F14" s="5"/>
      <c r="G14" s="5"/>
      <c r="H14" s="5"/>
      <c r="I14" s="5"/>
      <c r="J14" s="5"/>
      <c r="K14" s="5"/>
    </row>
  </sheetData>
  <mergeCells count="8">
    <mergeCell ref="H6:H7"/>
    <mergeCell ref="I6:I7"/>
    <mergeCell ref="B10:C10"/>
    <mergeCell ref="E6:F6"/>
    <mergeCell ref="B6:B7"/>
    <mergeCell ref="C6:C7"/>
    <mergeCell ref="D6:D7"/>
    <mergeCell ref="G6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70"/>
  <sheetViews>
    <sheetView showGridLines="0" tabSelected="1" zoomScale="110" zoomScaleNormal="110" workbookViewId="0">
      <pane ySplit="7" topLeftCell="A35" activePane="bottomLeft" state="frozen"/>
      <selection pane="bottomLeft" activeCell="B31" sqref="B31"/>
    </sheetView>
  </sheetViews>
  <sheetFormatPr baseColWidth="10" defaultRowHeight="15" x14ac:dyDescent="0.25"/>
  <cols>
    <col min="1" max="1" width="4.7109375" customWidth="1"/>
    <col min="2" max="2" width="70.7109375" bestFit="1" customWidth="1"/>
    <col min="3" max="3" width="14.42578125" bestFit="1" customWidth="1"/>
    <col min="4" max="4" width="12.85546875" bestFit="1" customWidth="1"/>
    <col min="5" max="5" width="13.42578125" bestFit="1" customWidth="1"/>
    <col min="6" max="6" width="14.42578125" bestFit="1" customWidth="1"/>
    <col min="7" max="7" width="14.42578125" style="16" bestFit="1" customWidth="1"/>
    <col min="8" max="8" width="10.7109375" customWidth="1"/>
    <col min="9" max="9" width="14" bestFit="1" customWidth="1"/>
  </cols>
  <sheetData>
    <row r="2" spans="1:8" x14ac:dyDescent="0.25">
      <c r="A2" s="240" t="s">
        <v>11</v>
      </c>
      <c r="B2" s="240"/>
      <c r="C2" s="240"/>
      <c r="D2" s="240"/>
      <c r="E2" s="240"/>
      <c r="F2" s="240"/>
      <c r="G2" s="240"/>
    </row>
    <row r="3" spans="1:8" x14ac:dyDescent="0.25">
      <c r="A3" s="240" t="s">
        <v>165</v>
      </c>
      <c r="B3" s="240"/>
      <c r="C3" s="240"/>
      <c r="D3" s="240"/>
      <c r="E3" s="240"/>
      <c r="F3" s="240"/>
      <c r="G3" s="240"/>
    </row>
    <row r="4" spans="1:8" x14ac:dyDescent="0.25">
      <c r="A4" s="240" t="s">
        <v>12</v>
      </c>
      <c r="B4" s="240"/>
      <c r="C4" s="240"/>
      <c r="D4" s="240"/>
      <c r="E4" s="240"/>
      <c r="F4" s="240"/>
      <c r="G4" s="240"/>
    </row>
    <row r="5" spans="1:8" ht="15.75" thickBot="1" x14ac:dyDescent="0.3">
      <c r="A5" s="83"/>
      <c r="B5" s="83"/>
      <c r="C5" s="83"/>
      <c r="D5" s="83"/>
      <c r="E5" s="83"/>
      <c r="F5" s="83"/>
      <c r="G5" s="83"/>
    </row>
    <row r="6" spans="1:8" ht="21" customHeight="1" x14ac:dyDescent="0.25">
      <c r="A6" s="148"/>
      <c r="B6" s="149" t="s">
        <v>13</v>
      </c>
      <c r="C6" s="93" t="s">
        <v>14</v>
      </c>
      <c r="D6" s="238" t="s">
        <v>15</v>
      </c>
      <c r="E6" s="239"/>
      <c r="F6" s="93" t="s">
        <v>14</v>
      </c>
      <c r="G6" s="135" t="s">
        <v>16</v>
      </c>
      <c r="H6" s="19"/>
    </row>
    <row r="7" spans="1:8" ht="21" customHeight="1" thickBot="1" x14ac:dyDescent="0.3">
      <c r="A7" s="150"/>
      <c r="B7" s="138" t="s">
        <v>17</v>
      </c>
      <c r="C7" s="96">
        <v>2023</v>
      </c>
      <c r="D7" s="95" t="s">
        <v>3</v>
      </c>
      <c r="E7" s="95" t="s">
        <v>4</v>
      </c>
      <c r="F7" s="96" t="s">
        <v>18</v>
      </c>
      <c r="G7" s="136" t="s">
        <v>166</v>
      </c>
      <c r="H7" s="19"/>
    </row>
    <row r="8" spans="1:8" x14ac:dyDescent="0.25">
      <c r="A8" s="151"/>
      <c r="B8" s="22"/>
      <c r="C8" s="24"/>
      <c r="D8" s="25"/>
      <c r="E8" s="25"/>
      <c r="F8" s="26"/>
      <c r="G8" s="152"/>
      <c r="H8" s="19"/>
    </row>
    <row r="9" spans="1:8" x14ac:dyDescent="0.25">
      <c r="A9" s="151"/>
      <c r="B9" s="139" t="s">
        <v>19</v>
      </c>
      <c r="C9" s="24"/>
      <c r="D9" s="25"/>
      <c r="E9" s="25"/>
      <c r="F9" s="24"/>
      <c r="G9" s="152"/>
      <c r="H9" s="19"/>
    </row>
    <row r="10" spans="1:8" x14ac:dyDescent="0.25">
      <c r="A10" s="151"/>
      <c r="B10" s="22"/>
      <c r="C10" s="24"/>
      <c r="D10" s="25"/>
      <c r="E10" s="25"/>
      <c r="F10" s="24"/>
      <c r="G10" s="152"/>
      <c r="H10" s="19"/>
    </row>
    <row r="11" spans="1:8" x14ac:dyDescent="0.25">
      <c r="A11" s="151"/>
      <c r="B11" s="140" t="s">
        <v>20</v>
      </c>
      <c r="C11" s="127">
        <f>C13+C140</f>
        <v>28964488</v>
      </c>
      <c r="D11" s="127">
        <f>D13+D140</f>
        <v>1499649</v>
      </c>
      <c r="E11" s="105">
        <f>E13+E140</f>
        <v>2272094</v>
      </c>
      <c r="F11" s="127">
        <f>F13+F140</f>
        <v>28192043</v>
      </c>
      <c r="G11" s="153">
        <f>G13+G140</f>
        <v>24738148.449999999</v>
      </c>
      <c r="H11" s="19"/>
    </row>
    <row r="12" spans="1:8" x14ac:dyDescent="0.25">
      <c r="A12" s="151"/>
      <c r="B12" s="53"/>
      <c r="C12" s="104"/>
      <c r="D12" s="104"/>
      <c r="E12" s="105"/>
      <c r="F12" s="104"/>
      <c r="G12" s="154"/>
      <c r="H12" s="19"/>
    </row>
    <row r="13" spans="1:8" x14ac:dyDescent="0.25">
      <c r="A13" s="151"/>
      <c r="B13" s="141" t="s">
        <v>21</v>
      </c>
      <c r="C13" s="122">
        <f>SUM(C15)</f>
        <v>26564488</v>
      </c>
      <c r="D13" s="122">
        <f t="shared" ref="D13:G13" si="0">SUM(D15)</f>
        <v>1499649</v>
      </c>
      <c r="E13" s="105">
        <f t="shared" si="0"/>
        <v>2272094</v>
      </c>
      <c r="F13" s="122">
        <f t="shared" si="0"/>
        <v>25792043</v>
      </c>
      <c r="G13" s="155">
        <f t="shared" si="0"/>
        <v>22338148.449999999</v>
      </c>
      <c r="H13" s="19"/>
    </row>
    <row r="14" spans="1:8" x14ac:dyDescent="0.25">
      <c r="A14" s="151"/>
      <c r="B14" s="53"/>
      <c r="C14" s="104"/>
      <c r="D14" s="104"/>
      <c r="E14" s="105"/>
      <c r="F14" s="104"/>
      <c r="G14" s="154"/>
      <c r="H14" s="19"/>
    </row>
    <row r="15" spans="1:8" x14ac:dyDescent="0.25">
      <c r="A15" s="151"/>
      <c r="B15" s="142" t="s">
        <v>22</v>
      </c>
      <c r="C15" s="128">
        <f>SUM(C17:C18)</f>
        <v>26564488</v>
      </c>
      <c r="D15" s="128">
        <f t="shared" ref="D15:G15" si="1">SUM(D17:D18)</f>
        <v>1499649</v>
      </c>
      <c r="E15" s="105">
        <f t="shared" si="1"/>
        <v>2272094</v>
      </c>
      <c r="F15" s="128">
        <f t="shared" si="1"/>
        <v>25792043</v>
      </c>
      <c r="G15" s="156">
        <f t="shared" si="1"/>
        <v>22338148.449999999</v>
      </c>
      <c r="H15" s="19"/>
    </row>
    <row r="16" spans="1:8" x14ac:dyDescent="0.25">
      <c r="A16" s="151"/>
      <c r="B16" s="139"/>
      <c r="C16" s="86"/>
      <c r="D16" s="86"/>
      <c r="E16" s="85"/>
      <c r="F16" s="86"/>
      <c r="G16" s="157"/>
      <c r="H16" s="19"/>
    </row>
    <row r="17" spans="1:10" x14ac:dyDescent="0.25">
      <c r="A17" s="151"/>
      <c r="B17" s="53" t="s">
        <v>23</v>
      </c>
      <c r="C17" s="129">
        <f>C131+C72+C39+C24</f>
        <v>25968088</v>
      </c>
      <c r="D17" s="129">
        <f>D131+D72+D39+D24</f>
        <v>1234649</v>
      </c>
      <c r="E17" s="125">
        <f>E131+E72+E39+E24</f>
        <v>2007094</v>
      </c>
      <c r="F17" s="129">
        <f>F131+F72+F39+F24</f>
        <v>25195643</v>
      </c>
      <c r="G17" s="158">
        <f>G131+G72+G39+G24</f>
        <v>21992050.649999999</v>
      </c>
      <c r="H17" s="19"/>
    </row>
    <row r="18" spans="1:10" x14ac:dyDescent="0.25">
      <c r="A18" s="151"/>
      <c r="B18" s="53" t="s">
        <v>24</v>
      </c>
      <c r="C18" s="129">
        <f t="shared" ref="C18:G18" si="2">C124</f>
        <v>596400</v>
      </c>
      <c r="D18" s="129">
        <f t="shared" si="2"/>
        <v>265000</v>
      </c>
      <c r="E18" s="125">
        <f t="shared" si="2"/>
        <v>265000</v>
      </c>
      <c r="F18" s="129">
        <f t="shared" si="2"/>
        <v>596400</v>
      </c>
      <c r="G18" s="158">
        <f t="shared" si="2"/>
        <v>346097.8</v>
      </c>
      <c r="H18" s="19"/>
    </row>
    <row r="19" spans="1:10" x14ac:dyDescent="0.25">
      <c r="A19" s="151"/>
      <c r="B19" s="53"/>
      <c r="C19" s="86"/>
      <c r="D19" s="86"/>
      <c r="E19" s="86"/>
      <c r="F19" s="86"/>
      <c r="G19" s="157"/>
      <c r="H19" s="19"/>
    </row>
    <row r="20" spans="1:10" x14ac:dyDescent="0.25">
      <c r="A20" s="151"/>
      <c r="B20" s="143" t="s">
        <v>25</v>
      </c>
      <c r="C20" s="130">
        <f t="shared" ref="C20:G20" si="3">C22</f>
        <v>26564488</v>
      </c>
      <c r="D20" s="130">
        <f t="shared" si="3"/>
        <v>1499649</v>
      </c>
      <c r="E20" s="130">
        <f t="shared" si="3"/>
        <v>2272094</v>
      </c>
      <c r="F20" s="130">
        <f t="shared" si="3"/>
        <v>25792043</v>
      </c>
      <c r="G20" s="159">
        <f t="shared" si="3"/>
        <v>22338148.450000003</v>
      </c>
      <c r="H20" s="19"/>
    </row>
    <row r="21" spans="1:10" x14ac:dyDescent="0.25">
      <c r="A21" s="151"/>
      <c r="B21" s="143"/>
      <c r="C21" s="86"/>
      <c r="D21" s="86"/>
      <c r="E21" s="86"/>
      <c r="F21" s="86"/>
      <c r="G21" s="157"/>
      <c r="H21" s="19"/>
    </row>
    <row r="22" spans="1:10" x14ac:dyDescent="0.25">
      <c r="A22" s="151"/>
      <c r="B22" s="144" t="s">
        <v>26</v>
      </c>
      <c r="C22" s="131">
        <f>C24+C39+C72+C124+C131</f>
        <v>26564488</v>
      </c>
      <c r="D22" s="131">
        <f>D24+D39+D72+D124+D131</f>
        <v>1499649</v>
      </c>
      <c r="E22" s="105">
        <f>E24+E39+E72+E124+E131</f>
        <v>2272094</v>
      </c>
      <c r="F22" s="131">
        <f>F24+F39+F72+F124+F131</f>
        <v>25792043</v>
      </c>
      <c r="G22" s="160">
        <f>G24+G39+G72+G124+G131</f>
        <v>22338148.450000003</v>
      </c>
      <c r="H22" s="19"/>
    </row>
    <row r="23" spans="1:10" x14ac:dyDescent="0.25">
      <c r="A23" s="151"/>
      <c r="B23" s="139"/>
      <c r="C23" s="86"/>
      <c r="D23" s="86"/>
      <c r="E23" s="86"/>
      <c r="F23" s="86"/>
      <c r="G23" s="157"/>
      <c r="H23" s="19"/>
    </row>
    <row r="24" spans="1:10" x14ac:dyDescent="0.25">
      <c r="A24" s="161" t="s">
        <v>27</v>
      </c>
      <c r="B24" s="139" t="s">
        <v>28</v>
      </c>
      <c r="C24" s="104">
        <f>SUM(C26:C35)</f>
        <v>20326612</v>
      </c>
      <c r="D24" s="104">
        <f>SUM(D26:D35)</f>
        <v>717639</v>
      </c>
      <c r="E24" s="132">
        <f>SUM(E26:E35)</f>
        <v>111871</v>
      </c>
      <c r="F24" s="104">
        <f>SUM(F26:F35)</f>
        <v>20932380</v>
      </c>
      <c r="G24" s="154">
        <f>SUM(G26:G35)</f>
        <v>18971050.759999998</v>
      </c>
      <c r="H24" s="19"/>
    </row>
    <row r="25" spans="1:10" x14ac:dyDescent="0.25">
      <c r="A25" s="162"/>
      <c r="B25" s="22"/>
      <c r="C25" s="29"/>
      <c r="D25" s="29"/>
      <c r="E25" s="29"/>
      <c r="F25" s="29"/>
      <c r="G25" s="163"/>
      <c r="H25" s="19"/>
      <c r="I25" s="2"/>
    </row>
    <row r="26" spans="1:10" x14ac:dyDescent="0.25">
      <c r="A26" s="164" t="s">
        <v>29</v>
      </c>
      <c r="B26" s="145" t="s">
        <v>30</v>
      </c>
      <c r="C26" s="137">
        <v>4823076</v>
      </c>
      <c r="D26" s="31">
        <v>286554</v>
      </c>
      <c r="E26" s="31">
        <v>0</v>
      </c>
      <c r="F26" s="31">
        <f>C26+D26-E26</f>
        <v>5109630</v>
      </c>
      <c r="G26" s="165">
        <v>4695071.5599999996</v>
      </c>
      <c r="H26" s="19"/>
    </row>
    <row r="27" spans="1:10" x14ac:dyDescent="0.25">
      <c r="A27" s="164" t="s">
        <v>31</v>
      </c>
      <c r="B27" s="146" t="s">
        <v>113</v>
      </c>
      <c r="C27" s="137">
        <v>1479708</v>
      </c>
      <c r="D27" s="31">
        <v>94227</v>
      </c>
      <c r="E27" s="31">
        <f>0</f>
        <v>0</v>
      </c>
      <c r="F27" s="31">
        <f t="shared" ref="F27:F35" si="4">C27+D27-E27</f>
        <v>1573935</v>
      </c>
      <c r="G27" s="165">
        <v>1473170.33</v>
      </c>
      <c r="H27" s="19"/>
    </row>
    <row r="28" spans="1:10" x14ac:dyDescent="0.25">
      <c r="A28" s="164" t="s">
        <v>32</v>
      </c>
      <c r="B28" s="146" t="s">
        <v>114</v>
      </c>
      <c r="C28" s="137">
        <v>1200</v>
      </c>
      <c r="D28" s="31">
        <v>0</v>
      </c>
      <c r="E28" s="31">
        <f>0</f>
        <v>0</v>
      </c>
      <c r="F28" s="31">
        <f t="shared" si="4"/>
        <v>1200</v>
      </c>
      <c r="G28" s="165">
        <v>1200</v>
      </c>
      <c r="H28" s="19"/>
    </row>
    <row r="29" spans="1:10" x14ac:dyDescent="0.25">
      <c r="A29" s="164" t="s">
        <v>33</v>
      </c>
      <c r="B29" s="146" t="s">
        <v>115</v>
      </c>
      <c r="C29" s="137">
        <v>85500</v>
      </c>
      <c r="D29" s="31">
        <v>4500</v>
      </c>
      <c r="E29" s="31">
        <f>0</f>
        <v>0</v>
      </c>
      <c r="F29" s="31">
        <f t="shared" si="4"/>
        <v>90000</v>
      </c>
      <c r="G29" s="165">
        <v>87750</v>
      </c>
      <c r="H29" s="19"/>
    </row>
    <row r="30" spans="1:10" x14ac:dyDescent="0.25">
      <c r="A30" s="164" t="s">
        <v>34</v>
      </c>
      <c r="B30" s="146" t="s">
        <v>116</v>
      </c>
      <c r="C30" s="137">
        <v>2414412</v>
      </c>
      <c r="D30" s="31">
        <v>187095</v>
      </c>
      <c r="E30" s="31">
        <f>0</f>
        <v>0</v>
      </c>
      <c r="F30" s="31">
        <f t="shared" si="4"/>
        <v>2601507</v>
      </c>
      <c r="G30" s="165">
        <v>2358203.73</v>
      </c>
      <c r="H30" s="19"/>
    </row>
    <row r="31" spans="1:10" x14ac:dyDescent="0.25">
      <c r="A31" s="202" t="s">
        <v>35</v>
      </c>
      <c r="B31" s="203" t="s">
        <v>36</v>
      </c>
      <c r="C31" s="204">
        <v>8298000</v>
      </c>
      <c r="D31" s="31">
        <v>0</v>
      </c>
      <c r="E31" s="31">
        <v>111871</v>
      </c>
      <c r="F31" s="31">
        <f t="shared" si="4"/>
        <v>8186129</v>
      </c>
      <c r="G31" s="165">
        <v>7014782.3300000001</v>
      </c>
      <c r="H31" s="19"/>
      <c r="I31" s="32"/>
      <c r="J31" s="33"/>
    </row>
    <row r="32" spans="1:10" x14ac:dyDescent="0.25">
      <c r="A32" s="164" t="s">
        <v>37</v>
      </c>
      <c r="B32" s="145" t="s">
        <v>117</v>
      </c>
      <c r="C32" s="137">
        <v>1776000</v>
      </c>
      <c r="D32" s="31">
        <v>111871</v>
      </c>
      <c r="E32" s="31">
        <f>0</f>
        <v>0</v>
      </c>
      <c r="F32" s="31">
        <f t="shared" si="4"/>
        <v>1887871</v>
      </c>
      <c r="G32" s="165">
        <v>1887870.97</v>
      </c>
      <c r="H32" s="19"/>
    </row>
    <row r="33" spans="1:11" x14ac:dyDescent="0.25">
      <c r="A33" s="164" t="s">
        <v>38</v>
      </c>
      <c r="B33" s="145" t="s">
        <v>39</v>
      </c>
      <c r="C33" s="137">
        <v>718158</v>
      </c>
      <c r="D33" s="31">
        <v>15325</v>
      </c>
      <c r="E33" s="31">
        <f>0</f>
        <v>0</v>
      </c>
      <c r="F33" s="31">
        <f t="shared" si="4"/>
        <v>733483</v>
      </c>
      <c r="G33" s="165">
        <v>723985.02</v>
      </c>
      <c r="H33" s="19"/>
    </row>
    <row r="34" spans="1:11" x14ac:dyDescent="0.25">
      <c r="A34" s="164" t="s">
        <v>40</v>
      </c>
      <c r="B34" s="145" t="s">
        <v>118</v>
      </c>
      <c r="C34" s="137">
        <v>718158</v>
      </c>
      <c r="D34" s="31">
        <v>16560</v>
      </c>
      <c r="E34" s="31">
        <f>0</f>
        <v>0</v>
      </c>
      <c r="F34" s="31">
        <f t="shared" si="4"/>
        <v>734718</v>
      </c>
      <c r="G34" s="165">
        <v>716827.77</v>
      </c>
      <c r="H34" s="19"/>
    </row>
    <row r="35" spans="1:11" ht="15.75" thickBot="1" x14ac:dyDescent="0.3">
      <c r="A35" s="166" t="s">
        <v>41</v>
      </c>
      <c r="B35" s="167" t="s">
        <v>42</v>
      </c>
      <c r="C35" s="168">
        <v>12400</v>
      </c>
      <c r="D35" s="169">
        <v>1507</v>
      </c>
      <c r="E35" s="169">
        <f>0</f>
        <v>0</v>
      </c>
      <c r="F35" s="169">
        <f t="shared" si="4"/>
        <v>13907</v>
      </c>
      <c r="G35" s="170">
        <v>12189.05</v>
      </c>
      <c r="H35" s="19"/>
    </row>
    <row r="36" spans="1:11" ht="15.75" thickBot="1" x14ac:dyDescent="0.3">
      <c r="A36" s="97"/>
      <c r="B36" s="98"/>
      <c r="C36" s="99"/>
      <c r="D36" s="99"/>
      <c r="E36" s="99"/>
      <c r="F36" s="99"/>
      <c r="G36" s="100"/>
      <c r="H36" s="19"/>
    </row>
    <row r="37" spans="1:11" x14ac:dyDescent="0.25">
      <c r="A37" s="37"/>
      <c r="B37" s="180" t="s">
        <v>43</v>
      </c>
      <c r="C37" s="18" t="s">
        <v>14</v>
      </c>
      <c r="D37" s="241" t="s">
        <v>15</v>
      </c>
      <c r="E37" s="242"/>
      <c r="F37" s="18" t="s">
        <v>14</v>
      </c>
      <c r="G37" s="133" t="s">
        <v>16</v>
      </c>
      <c r="H37" s="39"/>
      <c r="I37" s="39"/>
    </row>
    <row r="38" spans="1:11" ht="16.5" thickBot="1" x14ac:dyDescent="0.3">
      <c r="A38" s="40"/>
      <c r="B38" s="181" t="s">
        <v>17</v>
      </c>
      <c r="C38" s="21">
        <v>2023</v>
      </c>
      <c r="D38" s="20" t="s">
        <v>3</v>
      </c>
      <c r="E38" s="20" t="s">
        <v>4</v>
      </c>
      <c r="F38" s="21" t="s">
        <v>18</v>
      </c>
      <c r="G38" s="134" t="s">
        <v>166</v>
      </c>
      <c r="H38" s="39"/>
      <c r="I38" s="42"/>
    </row>
    <row r="39" spans="1:11" x14ac:dyDescent="0.25">
      <c r="A39" s="171">
        <v>100</v>
      </c>
      <c r="B39" s="54" t="s">
        <v>44</v>
      </c>
      <c r="C39" s="28">
        <f>SUM(C40:C68)</f>
        <v>3105955</v>
      </c>
      <c r="D39" s="28">
        <f>SUM(D40:D68)</f>
        <v>104900</v>
      </c>
      <c r="E39" s="90">
        <f>SUM(E40:E68)</f>
        <v>838056</v>
      </c>
      <c r="F39" s="28">
        <f>SUM(F40:F68)</f>
        <v>2372799</v>
      </c>
      <c r="G39" s="172">
        <f>SUM(G40:G68)</f>
        <v>1716359.3300000003</v>
      </c>
      <c r="H39" s="39"/>
      <c r="I39" s="43"/>
    </row>
    <row r="40" spans="1:11" x14ac:dyDescent="0.25">
      <c r="A40" s="184"/>
      <c r="B40" s="22"/>
      <c r="C40" s="24"/>
      <c r="D40" s="24"/>
      <c r="E40" s="24"/>
      <c r="F40" s="24"/>
      <c r="G40" s="173"/>
      <c r="H40" s="44"/>
      <c r="I40" s="45"/>
    </row>
    <row r="41" spans="1:11" x14ac:dyDescent="0.25">
      <c r="A41" s="174" t="s">
        <v>119</v>
      </c>
      <c r="B41" s="145" t="s">
        <v>147</v>
      </c>
      <c r="C41" s="182">
        <v>22200</v>
      </c>
      <c r="D41" s="84">
        <v>0</v>
      </c>
      <c r="E41" s="85">
        <v>0</v>
      </c>
      <c r="F41" s="84">
        <f>C41+D41</f>
        <v>22200</v>
      </c>
      <c r="G41" s="175">
        <v>14124.07</v>
      </c>
      <c r="H41" s="46"/>
      <c r="I41" s="45"/>
    </row>
    <row r="42" spans="1:11" x14ac:dyDescent="0.25">
      <c r="A42" s="174" t="s">
        <v>120</v>
      </c>
      <c r="B42" s="145" t="s">
        <v>45</v>
      </c>
      <c r="C42" s="182">
        <v>3000</v>
      </c>
      <c r="D42" s="84">
        <v>0</v>
      </c>
      <c r="E42" s="85">
        <v>0</v>
      </c>
      <c r="F42" s="84">
        <f t="shared" ref="F42:F68" si="5">C42+D42-E42</f>
        <v>3000</v>
      </c>
      <c r="G42" s="175">
        <v>0</v>
      </c>
      <c r="H42" s="46"/>
      <c r="I42" s="45"/>
    </row>
    <row r="43" spans="1:11" x14ac:dyDescent="0.25">
      <c r="A43" s="174" t="s">
        <v>121</v>
      </c>
      <c r="B43" s="145" t="s">
        <v>148</v>
      </c>
      <c r="C43" s="182">
        <v>150000</v>
      </c>
      <c r="D43" s="84">
        <v>0</v>
      </c>
      <c r="E43" s="85">
        <v>0</v>
      </c>
      <c r="F43" s="84">
        <f t="shared" si="5"/>
        <v>150000</v>
      </c>
      <c r="G43" s="175">
        <v>123762.89</v>
      </c>
      <c r="H43" s="46"/>
      <c r="I43" s="45"/>
    </row>
    <row r="44" spans="1:11" x14ac:dyDescent="0.25">
      <c r="A44" s="174" t="s">
        <v>122</v>
      </c>
      <c r="B44" s="145" t="s">
        <v>149</v>
      </c>
      <c r="C44" s="182">
        <v>2000</v>
      </c>
      <c r="D44" s="84">
        <f>0</f>
        <v>0</v>
      </c>
      <c r="E44" s="85">
        <v>500</v>
      </c>
      <c r="F44" s="84">
        <f t="shared" si="5"/>
        <v>1500</v>
      </c>
      <c r="G44" s="175">
        <v>33</v>
      </c>
      <c r="H44" s="46"/>
      <c r="I44" s="45"/>
    </row>
    <row r="45" spans="1:11" x14ac:dyDescent="0.25">
      <c r="A45" s="174" t="s">
        <v>123</v>
      </c>
      <c r="B45" s="145" t="s">
        <v>150</v>
      </c>
      <c r="C45" s="182">
        <v>50000</v>
      </c>
      <c r="D45" s="84">
        <f>0</f>
        <v>0</v>
      </c>
      <c r="E45" s="85">
        <v>20000</v>
      </c>
      <c r="F45" s="84">
        <f t="shared" si="5"/>
        <v>30000</v>
      </c>
      <c r="G45" s="175">
        <v>20365.32</v>
      </c>
      <c r="H45" s="46"/>
      <c r="I45" s="45"/>
      <c r="J45" s="33"/>
    </row>
    <row r="46" spans="1:11" x14ac:dyDescent="0.25">
      <c r="A46" s="174" t="s">
        <v>124</v>
      </c>
      <c r="B46" s="146" t="s">
        <v>151</v>
      </c>
      <c r="C46" s="182">
        <v>300000</v>
      </c>
      <c r="D46" s="84">
        <v>0</v>
      </c>
      <c r="E46" s="85">
        <v>124000</v>
      </c>
      <c r="F46" s="84">
        <f t="shared" si="5"/>
        <v>176000</v>
      </c>
      <c r="G46" s="175">
        <v>121360</v>
      </c>
      <c r="H46" s="47"/>
      <c r="I46" s="45"/>
    </row>
    <row r="47" spans="1:11" x14ac:dyDescent="0.25">
      <c r="A47" s="174" t="s">
        <v>125</v>
      </c>
      <c r="B47" s="145" t="s">
        <v>152</v>
      </c>
      <c r="C47" s="182">
        <v>150000</v>
      </c>
      <c r="D47" s="84">
        <v>0</v>
      </c>
      <c r="E47" s="85">
        <v>100500</v>
      </c>
      <c r="F47" s="84">
        <f t="shared" si="5"/>
        <v>49500</v>
      </c>
      <c r="G47" s="175">
        <v>37823.5</v>
      </c>
      <c r="H47" s="47"/>
      <c r="I47" s="45"/>
      <c r="J47" s="33"/>
    </row>
    <row r="48" spans="1:11" x14ac:dyDescent="0.25">
      <c r="A48" s="174" t="s">
        <v>126</v>
      </c>
      <c r="B48" s="145" t="s">
        <v>153</v>
      </c>
      <c r="C48" s="182">
        <v>250000</v>
      </c>
      <c r="D48" s="84">
        <v>66000</v>
      </c>
      <c r="E48" s="85">
        <v>0</v>
      </c>
      <c r="F48" s="84">
        <f t="shared" si="5"/>
        <v>316000</v>
      </c>
      <c r="G48" s="175">
        <v>305968</v>
      </c>
      <c r="H48" s="47"/>
      <c r="I48" s="45"/>
      <c r="J48" s="33"/>
      <c r="K48" s="48"/>
    </row>
    <row r="49" spans="1:11" x14ac:dyDescent="0.25">
      <c r="A49" s="174" t="s">
        <v>127</v>
      </c>
      <c r="B49" s="145" t="s">
        <v>154</v>
      </c>
      <c r="C49" s="182">
        <v>200000</v>
      </c>
      <c r="D49" s="84">
        <f>0</f>
        <v>0</v>
      </c>
      <c r="E49" s="85">
        <v>111000</v>
      </c>
      <c r="F49" s="84">
        <f t="shared" si="5"/>
        <v>89000</v>
      </c>
      <c r="G49" s="175">
        <v>44591.67</v>
      </c>
      <c r="H49" s="47"/>
      <c r="I49" s="45"/>
      <c r="J49" s="33"/>
    </row>
    <row r="50" spans="1:11" x14ac:dyDescent="0.25">
      <c r="A50" s="174" t="s">
        <v>128</v>
      </c>
      <c r="B50" s="145" t="s">
        <v>46</v>
      </c>
      <c r="C50" s="182">
        <v>80000</v>
      </c>
      <c r="D50" s="84">
        <v>0</v>
      </c>
      <c r="E50" s="85">
        <f>0</f>
        <v>0</v>
      </c>
      <c r="F50" s="84">
        <f t="shared" si="5"/>
        <v>80000</v>
      </c>
      <c r="G50" s="175">
        <v>39921.019999999997</v>
      </c>
      <c r="H50" s="47"/>
      <c r="I50" s="45"/>
      <c r="J50" s="33"/>
    </row>
    <row r="51" spans="1:11" x14ac:dyDescent="0.25">
      <c r="A51" s="174" t="s">
        <v>129</v>
      </c>
      <c r="B51" s="145" t="s">
        <v>47</v>
      </c>
      <c r="C51" s="182">
        <v>20000</v>
      </c>
      <c r="D51" s="84">
        <v>38900</v>
      </c>
      <c r="E51" s="85">
        <v>0</v>
      </c>
      <c r="F51" s="84">
        <f t="shared" si="5"/>
        <v>58900</v>
      </c>
      <c r="G51" s="175">
        <v>49804.66</v>
      </c>
      <c r="H51" s="47"/>
      <c r="I51" s="45"/>
      <c r="J51" s="33"/>
    </row>
    <row r="52" spans="1:11" x14ac:dyDescent="0.25">
      <c r="A52" s="174" t="s">
        <v>130</v>
      </c>
      <c r="B52" s="145" t="s">
        <v>48</v>
      </c>
      <c r="C52" s="182">
        <v>2000</v>
      </c>
      <c r="D52" s="84">
        <f>0</f>
        <v>0</v>
      </c>
      <c r="E52" s="85">
        <v>2000</v>
      </c>
      <c r="F52" s="84">
        <f t="shared" si="5"/>
        <v>0</v>
      </c>
      <c r="G52" s="175">
        <v>0</v>
      </c>
      <c r="H52" s="47"/>
      <c r="I52" s="45"/>
    </row>
    <row r="53" spans="1:11" x14ac:dyDescent="0.25">
      <c r="A53" s="174" t="s">
        <v>131</v>
      </c>
      <c r="B53" s="145" t="s">
        <v>49</v>
      </c>
      <c r="C53" s="182">
        <v>576000</v>
      </c>
      <c r="D53" s="84">
        <f>0</f>
        <v>0</v>
      </c>
      <c r="E53" s="85">
        <v>0</v>
      </c>
      <c r="F53" s="84">
        <f t="shared" si="5"/>
        <v>576000</v>
      </c>
      <c r="G53" s="175">
        <v>576000</v>
      </c>
      <c r="H53" s="47"/>
      <c r="I53" s="45"/>
    </row>
    <row r="54" spans="1:11" x14ac:dyDescent="0.25">
      <c r="A54" s="174" t="s">
        <v>132</v>
      </c>
      <c r="B54" s="146" t="s">
        <v>155</v>
      </c>
      <c r="C54" s="182">
        <v>150000</v>
      </c>
      <c r="D54" s="84">
        <f>0</f>
        <v>0</v>
      </c>
      <c r="E54" s="85">
        <v>0</v>
      </c>
      <c r="F54" s="84">
        <f t="shared" si="5"/>
        <v>150000</v>
      </c>
      <c r="G54" s="175">
        <v>140290.04999999999</v>
      </c>
      <c r="H54" s="47"/>
      <c r="I54" s="45"/>
    </row>
    <row r="55" spans="1:11" x14ac:dyDescent="0.25">
      <c r="A55" s="174" t="s">
        <v>133</v>
      </c>
      <c r="B55" s="145" t="s">
        <v>50</v>
      </c>
      <c r="C55" s="182">
        <v>5000</v>
      </c>
      <c r="D55" s="84">
        <v>0</v>
      </c>
      <c r="E55" s="85">
        <v>5000</v>
      </c>
      <c r="F55" s="84">
        <f t="shared" si="5"/>
        <v>0</v>
      </c>
      <c r="G55" s="175">
        <v>0</v>
      </c>
      <c r="H55" s="47"/>
      <c r="I55" s="45"/>
      <c r="J55" s="33"/>
    </row>
    <row r="56" spans="1:11" x14ac:dyDescent="0.25">
      <c r="A56" s="174" t="s">
        <v>134</v>
      </c>
      <c r="B56" s="145" t="s">
        <v>51</v>
      </c>
      <c r="C56" s="182">
        <v>134906</v>
      </c>
      <c r="D56" s="84">
        <v>0</v>
      </c>
      <c r="E56" s="85">
        <v>64906</v>
      </c>
      <c r="F56" s="84">
        <f t="shared" si="5"/>
        <v>70000</v>
      </c>
      <c r="G56" s="175">
        <v>42617.3</v>
      </c>
      <c r="H56" s="47"/>
      <c r="I56" s="45"/>
      <c r="J56" s="33"/>
      <c r="K56" s="48"/>
    </row>
    <row r="57" spans="1:11" x14ac:dyDescent="0.25">
      <c r="A57" s="174" t="s">
        <v>135</v>
      </c>
      <c r="B57" s="146" t="s">
        <v>156</v>
      </c>
      <c r="C57" s="182">
        <v>35000</v>
      </c>
      <c r="D57" s="84">
        <f>0</f>
        <v>0</v>
      </c>
      <c r="E57" s="85">
        <v>25000</v>
      </c>
      <c r="F57" s="84">
        <f t="shared" si="5"/>
        <v>10000</v>
      </c>
      <c r="G57" s="175">
        <v>0</v>
      </c>
      <c r="H57" s="47"/>
      <c r="I57" s="45"/>
      <c r="J57" s="33"/>
    </row>
    <row r="58" spans="1:11" x14ac:dyDescent="0.25">
      <c r="A58" s="174" t="s">
        <v>136</v>
      </c>
      <c r="B58" s="146" t="s">
        <v>157</v>
      </c>
      <c r="C58" s="182">
        <v>170000</v>
      </c>
      <c r="D58" s="84">
        <v>0</v>
      </c>
      <c r="E58" s="85">
        <v>61000</v>
      </c>
      <c r="F58" s="84">
        <f t="shared" si="5"/>
        <v>109000</v>
      </c>
      <c r="G58" s="175">
        <v>30591.21</v>
      </c>
      <c r="H58" s="47"/>
      <c r="I58" s="45"/>
      <c r="J58" s="33"/>
    </row>
    <row r="59" spans="1:11" x14ac:dyDescent="0.25">
      <c r="A59" s="174" t="s">
        <v>137</v>
      </c>
      <c r="B59" s="146" t="s">
        <v>158</v>
      </c>
      <c r="C59" s="182">
        <v>50000</v>
      </c>
      <c r="D59" s="84">
        <f>0</f>
        <v>0</v>
      </c>
      <c r="E59" s="85">
        <v>40000</v>
      </c>
      <c r="F59" s="84">
        <f t="shared" si="5"/>
        <v>10000</v>
      </c>
      <c r="G59" s="175">
        <v>0</v>
      </c>
      <c r="H59" s="47"/>
      <c r="I59" s="45"/>
      <c r="J59" s="33"/>
    </row>
    <row r="60" spans="1:11" x14ac:dyDescent="0.25">
      <c r="A60" s="174" t="s">
        <v>138</v>
      </c>
      <c r="B60" s="146" t="s">
        <v>159</v>
      </c>
      <c r="C60" s="182">
        <v>50000</v>
      </c>
      <c r="D60" s="84">
        <f>0</f>
        <v>0</v>
      </c>
      <c r="E60" s="85">
        <v>14150</v>
      </c>
      <c r="F60" s="84">
        <f t="shared" si="5"/>
        <v>35850</v>
      </c>
      <c r="G60" s="175">
        <v>8900</v>
      </c>
      <c r="H60" s="47"/>
      <c r="I60" s="45"/>
    </row>
    <row r="61" spans="1:11" x14ac:dyDescent="0.25">
      <c r="A61" s="174" t="s">
        <v>139</v>
      </c>
      <c r="B61" s="146" t="s">
        <v>160</v>
      </c>
      <c r="C61" s="182">
        <v>25000</v>
      </c>
      <c r="D61" s="84">
        <f>0</f>
        <v>0</v>
      </c>
      <c r="E61" s="85">
        <v>0</v>
      </c>
      <c r="F61" s="84">
        <f t="shared" si="5"/>
        <v>25000</v>
      </c>
      <c r="G61" s="175">
        <v>0</v>
      </c>
      <c r="H61" s="47"/>
      <c r="I61" s="45"/>
      <c r="J61" s="33"/>
    </row>
    <row r="62" spans="1:11" x14ac:dyDescent="0.25">
      <c r="A62" s="174" t="s">
        <v>140</v>
      </c>
      <c r="B62" s="145" t="s">
        <v>161</v>
      </c>
      <c r="C62" s="182">
        <v>150000</v>
      </c>
      <c r="D62" s="84">
        <f>0</f>
        <v>0</v>
      </c>
      <c r="E62" s="85">
        <v>100000</v>
      </c>
      <c r="F62" s="84">
        <f t="shared" si="5"/>
        <v>50000</v>
      </c>
      <c r="G62" s="175">
        <v>0</v>
      </c>
      <c r="H62" s="47"/>
      <c r="I62" s="45"/>
      <c r="J62" s="33"/>
    </row>
    <row r="63" spans="1:11" x14ac:dyDescent="0.25">
      <c r="A63" s="174" t="s">
        <v>141</v>
      </c>
      <c r="B63" s="146" t="s">
        <v>52</v>
      </c>
      <c r="C63" s="182">
        <v>75000</v>
      </c>
      <c r="D63" s="84">
        <f>0</f>
        <v>0</v>
      </c>
      <c r="E63" s="85">
        <v>50000</v>
      </c>
      <c r="F63" s="84">
        <f t="shared" si="5"/>
        <v>25000</v>
      </c>
      <c r="G63" s="175">
        <v>0</v>
      </c>
      <c r="H63" s="47"/>
      <c r="I63" s="45"/>
      <c r="J63" s="33"/>
    </row>
    <row r="64" spans="1:11" ht="12.75" customHeight="1" x14ac:dyDescent="0.25">
      <c r="A64" s="174" t="s">
        <v>142</v>
      </c>
      <c r="B64" s="145" t="s">
        <v>162</v>
      </c>
      <c r="C64" s="182">
        <v>10000</v>
      </c>
      <c r="D64" s="84">
        <v>0</v>
      </c>
      <c r="E64" s="85">
        <v>0</v>
      </c>
      <c r="F64" s="84">
        <f t="shared" si="5"/>
        <v>10000</v>
      </c>
      <c r="G64" s="175">
        <v>0</v>
      </c>
      <c r="H64" s="47"/>
      <c r="I64" s="45"/>
      <c r="J64" s="33"/>
    </row>
    <row r="65" spans="1:11" x14ac:dyDescent="0.25">
      <c r="A65" s="174" t="s">
        <v>143</v>
      </c>
      <c r="B65" s="145" t="s">
        <v>53</v>
      </c>
      <c r="C65" s="182">
        <v>75000</v>
      </c>
      <c r="D65" s="84">
        <f>0</f>
        <v>0</v>
      </c>
      <c r="E65" s="85">
        <v>15000</v>
      </c>
      <c r="F65" s="84">
        <f t="shared" si="5"/>
        <v>60000</v>
      </c>
      <c r="G65" s="175">
        <v>57897.85</v>
      </c>
      <c r="H65" s="47"/>
      <c r="I65" s="45"/>
      <c r="J65" s="33"/>
    </row>
    <row r="66" spans="1:11" x14ac:dyDescent="0.25">
      <c r="A66" s="174" t="s">
        <v>144</v>
      </c>
      <c r="B66" s="145" t="s">
        <v>54</v>
      </c>
      <c r="C66" s="182">
        <v>75000</v>
      </c>
      <c r="D66" s="84">
        <f>0</f>
        <v>0</v>
      </c>
      <c r="E66" s="85">
        <v>60000</v>
      </c>
      <c r="F66" s="84">
        <f t="shared" si="5"/>
        <v>15000</v>
      </c>
      <c r="G66" s="175">
        <v>7931.5</v>
      </c>
      <c r="H66" s="47"/>
      <c r="I66" s="45"/>
      <c r="J66" s="33"/>
    </row>
    <row r="67" spans="1:11" x14ac:dyDescent="0.25">
      <c r="A67" s="174" t="s">
        <v>145</v>
      </c>
      <c r="B67" s="145" t="s">
        <v>163</v>
      </c>
      <c r="C67" s="182">
        <v>195849</v>
      </c>
      <c r="D67" s="84">
        <v>0</v>
      </c>
      <c r="E67" s="85">
        <v>45000</v>
      </c>
      <c r="F67" s="84">
        <f t="shared" si="5"/>
        <v>150849</v>
      </c>
      <c r="G67" s="175">
        <v>89332.29</v>
      </c>
      <c r="H67" s="47"/>
      <c r="I67" s="45"/>
      <c r="K67" s="1"/>
    </row>
    <row r="68" spans="1:11" ht="15.75" thickBot="1" x14ac:dyDescent="0.3">
      <c r="A68" s="176" t="s">
        <v>146</v>
      </c>
      <c r="B68" s="167" t="s">
        <v>164</v>
      </c>
      <c r="C68" s="183">
        <v>100000</v>
      </c>
      <c r="D68" s="177"/>
      <c r="E68" s="178">
        <v>0</v>
      </c>
      <c r="F68" s="177">
        <f t="shared" si="5"/>
        <v>100000</v>
      </c>
      <c r="G68" s="179">
        <v>5045</v>
      </c>
      <c r="H68" s="47"/>
      <c r="I68" s="45"/>
      <c r="J68" s="33"/>
      <c r="K68" s="48"/>
    </row>
    <row r="69" spans="1:11" ht="15.75" thickBot="1" x14ac:dyDescent="0.3">
      <c r="A69" s="98"/>
      <c r="B69" s="98"/>
      <c r="C69" s="16"/>
      <c r="D69" s="16"/>
      <c r="E69" s="16"/>
      <c r="F69" s="16"/>
      <c r="G69" s="102"/>
      <c r="H69" s="47"/>
      <c r="I69" s="45"/>
    </row>
    <row r="70" spans="1:11" x14ac:dyDescent="0.25">
      <c r="A70" s="106"/>
      <c r="B70" s="107" t="s">
        <v>43</v>
      </c>
      <c r="C70" s="108" t="s">
        <v>14</v>
      </c>
      <c r="D70" s="236" t="s">
        <v>15</v>
      </c>
      <c r="E70" s="237"/>
      <c r="F70" s="109" t="s">
        <v>14</v>
      </c>
      <c r="G70" s="186" t="s">
        <v>16</v>
      </c>
      <c r="H70" s="47"/>
      <c r="I70" s="51"/>
    </row>
    <row r="71" spans="1:11" ht="16.5" thickBot="1" x14ac:dyDescent="0.3">
      <c r="A71" s="110"/>
      <c r="B71" s="111" t="s">
        <v>17</v>
      </c>
      <c r="C71" s="112">
        <v>2023</v>
      </c>
      <c r="D71" s="113" t="s">
        <v>3</v>
      </c>
      <c r="E71" s="113" t="s">
        <v>4</v>
      </c>
      <c r="F71" s="114" t="s">
        <v>18</v>
      </c>
      <c r="G71" s="187" t="s">
        <v>166</v>
      </c>
      <c r="H71" s="52"/>
    </row>
    <row r="72" spans="1:11" x14ac:dyDescent="0.25">
      <c r="A72" s="188">
        <v>200</v>
      </c>
      <c r="B72" s="54" t="s">
        <v>55</v>
      </c>
      <c r="C72" s="104">
        <f t="shared" ref="C72:G72" si="6">SUM(C74:C119)</f>
        <v>1271033</v>
      </c>
      <c r="D72" s="104">
        <f t="shared" si="6"/>
        <v>412110</v>
      </c>
      <c r="E72" s="105">
        <f t="shared" si="6"/>
        <v>164502</v>
      </c>
      <c r="F72" s="104">
        <f t="shared" si="6"/>
        <v>1518641</v>
      </c>
      <c r="G72" s="189">
        <f t="shared" si="6"/>
        <v>993711.42</v>
      </c>
      <c r="H72" s="52"/>
      <c r="I72" s="2"/>
    </row>
    <row r="73" spans="1:11" x14ac:dyDescent="0.25">
      <c r="A73" s="162"/>
      <c r="B73" s="36"/>
      <c r="C73" s="86"/>
      <c r="D73" s="86"/>
      <c r="E73" s="190"/>
      <c r="F73" s="86"/>
      <c r="G73" s="175"/>
      <c r="H73" s="52"/>
      <c r="I73" s="55"/>
    </row>
    <row r="74" spans="1:11" x14ac:dyDescent="0.25">
      <c r="A74" s="162">
        <v>211</v>
      </c>
      <c r="B74" s="36" t="s">
        <v>56</v>
      </c>
      <c r="C74" s="84">
        <v>211879</v>
      </c>
      <c r="D74" s="84">
        <v>160000</v>
      </c>
      <c r="E74" s="85">
        <v>0</v>
      </c>
      <c r="F74" s="84">
        <f>C74+D74-E74</f>
        <v>371879</v>
      </c>
      <c r="G74" s="175">
        <v>328724.87</v>
      </c>
      <c r="H74" s="56"/>
      <c r="I74" s="45"/>
    </row>
    <row r="75" spans="1:11" x14ac:dyDescent="0.25">
      <c r="A75" s="162">
        <v>214</v>
      </c>
      <c r="B75" s="36" t="s">
        <v>57</v>
      </c>
      <c r="C75" s="84">
        <v>6465</v>
      </c>
      <c r="D75" s="84">
        <v>0</v>
      </c>
      <c r="E75" s="85">
        <v>1430</v>
      </c>
      <c r="F75" s="84">
        <f t="shared" ref="F75:F119" si="7">C75+D75-E75</f>
        <v>5035</v>
      </c>
      <c r="G75" s="175">
        <v>365.3</v>
      </c>
      <c r="H75" s="57"/>
      <c r="I75" s="45"/>
    </row>
    <row r="76" spans="1:11" x14ac:dyDescent="0.25">
      <c r="A76" s="162">
        <v>219</v>
      </c>
      <c r="B76" s="36" t="s">
        <v>58</v>
      </c>
      <c r="C76" s="84">
        <v>2500</v>
      </c>
      <c r="D76" s="84">
        <v>0</v>
      </c>
      <c r="E76" s="85">
        <v>2000</v>
      </c>
      <c r="F76" s="84">
        <f t="shared" si="7"/>
        <v>500</v>
      </c>
      <c r="G76" s="175">
        <v>95.55</v>
      </c>
      <c r="H76" s="57"/>
      <c r="I76" s="45"/>
    </row>
    <row r="77" spans="1:11" x14ac:dyDescent="0.25">
      <c r="A77" s="162">
        <v>223</v>
      </c>
      <c r="B77" s="36" t="s">
        <v>59</v>
      </c>
      <c r="C77" s="84">
        <v>3150</v>
      </c>
      <c r="D77" s="84">
        <v>0</v>
      </c>
      <c r="E77" s="85">
        <v>2650</v>
      </c>
      <c r="F77" s="84">
        <f t="shared" si="7"/>
        <v>500</v>
      </c>
      <c r="G77" s="175">
        <v>0</v>
      </c>
      <c r="H77" s="51"/>
      <c r="I77" s="45"/>
      <c r="J77" s="48"/>
    </row>
    <row r="78" spans="1:11" x14ac:dyDescent="0.25">
      <c r="A78" s="162">
        <v>224</v>
      </c>
      <c r="B78" s="36" t="s">
        <v>60</v>
      </c>
      <c r="C78" s="84">
        <v>2000</v>
      </c>
      <c r="D78" s="84">
        <v>0</v>
      </c>
      <c r="E78" s="85">
        <v>1500</v>
      </c>
      <c r="F78" s="84">
        <f t="shared" si="7"/>
        <v>500</v>
      </c>
      <c r="G78" s="175">
        <v>0</v>
      </c>
      <c r="H78" s="47"/>
      <c r="I78" s="45"/>
    </row>
    <row r="79" spans="1:11" x14ac:dyDescent="0.25">
      <c r="A79" s="162">
        <v>231</v>
      </c>
      <c r="B79" s="36" t="s">
        <v>61</v>
      </c>
      <c r="C79" s="84">
        <v>2500</v>
      </c>
      <c r="D79" s="84">
        <v>0</v>
      </c>
      <c r="E79" s="85">
        <v>2000</v>
      </c>
      <c r="F79" s="84">
        <f t="shared" si="7"/>
        <v>500</v>
      </c>
      <c r="G79" s="175">
        <v>374</v>
      </c>
      <c r="H79" s="47"/>
      <c r="I79" s="45"/>
    </row>
    <row r="80" spans="1:11" x14ac:dyDescent="0.25">
      <c r="A80" s="162">
        <v>232</v>
      </c>
      <c r="B80" s="36" t="s">
        <v>62</v>
      </c>
      <c r="C80" s="84">
        <v>6420</v>
      </c>
      <c r="D80" s="84">
        <v>22492</v>
      </c>
      <c r="E80" s="85">
        <v>0</v>
      </c>
      <c r="F80" s="84">
        <f t="shared" si="7"/>
        <v>28912</v>
      </c>
      <c r="G80" s="175">
        <v>14889.7</v>
      </c>
      <c r="H80" s="47"/>
      <c r="I80" s="45"/>
    </row>
    <row r="81" spans="1:10" x14ac:dyDescent="0.25">
      <c r="A81" s="162">
        <v>233</v>
      </c>
      <c r="B81" s="36" t="s">
        <v>63</v>
      </c>
      <c r="C81" s="84">
        <v>37500</v>
      </c>
      <c r="D81" s="84">
        <v>0</v>
      </c>
      <c r="E81" s="85">
        <v>6000</v>
      </c>
      <c r="F81" s="84">
        <f t="shared" si="7"/>
        <v>31500</v>
      </c>
      <c r="G81" s="175">
        <v>14685</v>
      </c>
      <c r="H81" s="185"/>
      <c r="I81" s="45"/>
    </row>
    <row r="82" spans="1:10" x14ac:dyDescent="0.25">
      <c r="A82" s="162">
        <v>239</v>
      </c>
      <c r="B82" s="36" t="s">
        <v>64</v>
      </c>
      <c r="C82" s="84">
        <v>15000</v>
      </c>
      <c r="D82" s="84">
        <v>0</v>
      </c>
      <c r="E82" s="85">
        <v>12000</v>
      </c>
      <c r="F82" s="84">
        <f t="shared" si="7"/>
        <v>3000</v>
      </c>
      <c r="G82" s="175">
        <v>0</v>
      </c>
      <c r="H82" s="185"/>
      <c r="I82" s="45"/>
    </row>
    <row r="83" spans="1:10" x14ac:dyDescent="0.25">
      <c r="A83" s="162">
        <v>241</v>
      </c>
      <c r="B83" s="36" t="s">
        <v>65</v>
      </c>
      <c r="C83" s="84">
        <v>22606</v>
      </c>
      <c r="D83" s="84">
        <v>7000</v>
      </c>
      <c r="E83" s="85">
        <v>0</v>
      </c>
      <c r="F83" s="84">
        <f t="shared" si="7"/>
        <v>29606</v>
      </c>
      <c r="G83" s="175">
        <v>16216</v>
      </c>
      <c r="H83" s="185"/>
      <c r="I83" s="45"/>
    </row>
    <row r="84" spans="1:10" x14ac:dyDescent="0.25">
      <c r="A84" s="162">
        <v>242</v>
      </c>
      <c r="B84" s="36" t="s">
        <v>66</v>
      </c>
      <c r="C84" s="84">
        <v>5000</v>
      </c>
      <c r="D84" s="84">
        <v>12000</v>
      </c>
      <c r="E84" s="85">
        <v>0</v>
      </c>
      <c r="F84" s="84">
        <f t="shared" si="7"/>
        <v>17000</v>
      </c>
      <c r="G84" s="175">
        <v>3987.61</v>
      </c>
      <c r="H84" s="185"/>
      <c r="I84" s="45"/>
    </row>
    <row r="85" spans="1:10" ht="15" customHeight="1" x14ac:dyDescent="0.25">
      <c r="A85" s="162">
        <v>243</v>
      </c>
      <c r="B85" s="36" t="s">
        <v>67</v>
      </c>
      <c r="C85" s="84">
        <v>101253</v>
      </c>
      <c r="D85" s="84">
        <v>0</v>
      </c>
      <c r="E85" s="85">
        <v>27360</v>
      </c>
      <c r="F85" s="84">
        <f t="shared" si="7"/>
        <v>73893</v>
      </c>
      <c r="G85" s="175">
        <v>63815.66</v>
      </c>
      <c r="H85" s="47"/>
      <c r="I85" s="45"/>
    </row>
    <row r="86" spans="1:10" ht="15" customHeight="1" x14ac:dyDescent="0.25">
      <c r="A86" s="162">
        <v>244</v>
      </c>
      <c r="B86" s="36" t="s">
        <v>68</v>
      </c>
      <c r="C86" s="84">
        <v>63648</v>
      </c>
      <c r="D86" s="84">
        <v>0</v>
      </c>
      <c r="E86" s="85">
        <v>54447</v>
      </c>
      <c r="F86" s="84">
        <f t="shared" si="7"/>
        <v>9201</v>
      </c>
      <c r="G86" s="175">
        <v>4686.8500000000004</v>
      </c>
      <c r="H86" s="47"/>
      <c r="I86" s="45"/>
    </row>
    <row r="87" spans="1:10" x14ac:dyDescent="0.25">
      <c r="A87" s="162">
        <v>245</v>
      </c>
      <c r="B87" s="36" t="s">
        <v>69</v>
      </c>
      <c r="C87" s="84">
        <v>23200</v>
      </c>
      <c r="D87" s="84">
        <v>0</v>
      </c>
      <c r="E87" s="85">
        <v>18200</v>
      </c>
      <c r="F87" s="84">
        <f t="shared" si="7"/>
        <v>5000</v>
      </c>
      <c r="G87" s="175">
        <v>1590</v>
      </c>
      <c r="H87" s="47"/>
      <c r="I87" s="45"/>
    </row>
    <row r="88" spans="1:10" x14ac:dyDescent="0.25">
      <c r="A88" s="162">
        <v>247</v>
      </c>
      <c r="B88" s="36" t="s">
        <v>70</v>
      </c>
      <c r="C88" s="84">
        <v>4750</v>
      </c>
      <c r="D88" s="84">
        <v>0</v>
      </c>
      <c r="E88" s="85">
        <v>3490</v>
      </c>
      <c r="F88" s="84">
        <f t="shared" si="7"/>
        <v>1260</v>
      </c>
      <c r="G88" s="175">
        <v>260</v>
      </c>
      <c r="H88" s="47"/>
      <c r="I88" s="45"/>
    </row>
    <row r="89" spans="1:10" x14ac:dyDescent="0.25">
      <c r="A89" s="162">
        <v>252</v>
      </c>
      <c r="B89" s="36" t="s">
        <v>71</v>
      </c>
      <c r="C89" s="84">
        <v>2500</v>
      </c>
      <c r="D89" s="84">
        <v>6000</v>
      </c>
      <c r="E89" s="85">
        <v>0</v>
      </c>
      <c r="F89" s="84">
        <f t="shared" si="7"/>
        <v>8500</v>
      </c>
      <c r="G89" s="175">
        <v>0</v>
      </c>
      <c r="H89" s="47"/>
      <c r="I89" s="45"/>
    </row>
    <row r="90" spans="1:10" x14ac:dyDescent="0.25">
      <c r="A90" s="162">
        <v>253</v>
      </c>
      <c r="B90" s="36" t="s">
        <v>72</v>
      </c>
      <c r="C90" s="84">
        <v>45800</v>
      </c>
      <c r="D90" s="84">
        <v>0</v>
      </c>
      <c r="E90" s="85">
        <v>8800</v>
      </c>
      <c r="F90" s="84">
        <f t="shared" si="7"/>
        <v>37000</v>
      </c>
      <c r="G90" s="175">
        <v>22869.7</v>
      </c>
      <c r="H90" s="47"/>
      <c r="I90" s="45"/>
    </row>
    <row r="91" spans="1:10" x14ac:dyDescent="0.25">
      <c r="A91" s="162">
        <v>254</v>
      </c>
      <c r="B91" s="36" t="s">
        <v>73</v>
      </c>
      <c r="C91" s="84">
        <v>2240</v>
      </c>
      <c r="D91" s="84">
        <v>8000</v>
      </c>
      <c r="E91" s="85">
        <v>0</v>
      </c>
      <c r="F91" s="84">
        <f t="shared" si="7"/>
        <v>10240</v>
      </c>
      <c r="G91" s="175">
        <v>1534.3</v>
      </c>
      <c r="H91" s="47"/>
      <c r="I91" s="45"/>
    </row>
    <row r="92" spans="1:10" x14ac:dyDescent="0.25">
      <c r="A92" s="162">
        <v>261</v>
      </c>
      <c r="B92" s="36" t="s">
        <v>74</v>
      </c>
      <c r="C92" s="84">
        <v>23440</v>
      </c>
      <c r="D92" s="84">
        <v>0</v>
      </c>
      <c r="E92" s="85">
        <v>0</v>
      </c>
      <c r="F92" s="84">
        <f t="shared" si="7"/>
        <v>23440</v>
      </c>
      <c r="G92" s="175">
        <v>13327.55</v>
      </c>
      <c r="H92" s="47"/>
      <c r="I92" s="45"/>
    </row>
    <row r="93" spans="1:10" x14ac:dyDescent="0.25">
      <c r="A93" s="162">
        <v>262</v>
      </c>
      <c r="B93" s="36" t="s">
        <v>75</v>
      </c>
      <c r="C93" s="84">
        <v>131470</v>
      </c>
      <c r="D93" s="84">
        <v>0</v>
      </c>
      <c r="E93" s="85">
        <v>0</v>
      </c>
      <c r="F93" s="84">
        <f t="shared" si="7"/>
        <v>131470</v>
      </c>
      <c r="G93" s="175">
        <v>112684.71</v>
      </c>
      <c r="H93" s="47"/>
      <c r="I93" s="45"/>
      <c r="J93" s="33"/>
    </row>
    <row r="94" spans="1:10" x14ac:dyDescent="0.25">
      <c r="A94" s="162">
        <v>263</v>
      </c>
      <c r="B94" s="36" t="s">
        <v>76</v>
      </c>
      <c r="C94" s="84">
        <f>400</f>
        <v>400</v>
      </c>
      <c r="D94" s="84">
        <v>0</v>
      </c>
      <c r="E94" s="85">
        <v>400</v>
      </c>
      <c r="F94" s="84">
        <f t="shared" si="7"/>
        <v>0</v>
      </c>
      <c r="G94" s="175">
        <v>0</v>
      </c>
      <c r="H94" s="47"/>
      <c r="I94" s="45"/>
    </row>
    <row r="95" spans="1:10" x14ac:dyDescent="0.25">
      <c r="A95" s="162">
        <v>264</v>
      </c>
      <c r="B95" s="36" t="s">
        <v>77</v>
      </c>
      <c r="C95" s="84">
        <v>9509</v>
      </c>
      <c r="D95" s="84">
        <v>10000</v>
      </c>
      <c r="E95" s="85">
        <v>0</v>
      </c>
      <c r="F95" s="84">
        <f t="shared" si="7"/>
        <v>19509</v>
      </c>
      <c r="G95" s="175">
        <v>2582.6999999999998</v>
      </c>
      <c r="H95" s="47"/>
      <c r="I95" s="45"/>
    </row>
    <row r="96" spans="1:10" x14ac:dyDescent="0.25">
      <c r="A96" s="162">
        <v>266</v>
      </c>
      <c r="B96" s="36" t="s">
        <v>78</v>
      </c>
      <c r="C96" s="84">
        <v>1095</v>
      </c>
      <c r="D96" s="84">
        <v>8000</v>
      </c>
      <c r="E96" s="85">
        <v>0</v>
      </c>
      <c r="F96" s="84">
        <f t="shared" si="7"/>
        <v>9095</v>
      </c>
      <c r="G96" s="175">
        <v>3429.02</v>
      </c>
      <c r="H96" s="47"/>
      <c r="I96" s="45"/>
    </row>
    <row r="97" spans="1:11" x14ac:dyDescent="0.25">
      <c r="A97" s="162">
        <v>267</v>
      </c>
      <c r="B97" s="36" t="s">
        <v>79</v>
      </c>
      <c r="C97" s="84">
        <v>68496</v>
      </c>
      <c r="D97" s="84">
        <v>35000</v>
      </c>
      <c r="E97" s="85">
        <v>0</v>
      </c>
      <c r="F97" s="84">
        <f t="shared" si="7"/>
        <v>103496</v>
      </c>
      <c r="G97" s="175">
        <v>93906</v>
      </c>
      <c r="H97" s="47"/>
      <c r="I97" s="45"/>
      <c r="J97" s="48"/>
    </row>
    <row r="98" spans="1:11" x14ac:dyDescent="0.25">
      <c r="A98" s="162">
        <v>268</v>
      </c>
      <c r="B98" s="36" t="s">
        <v>80</v>
      </c>
      <c r="C98" s="84">
        <v>33662</v>
      </c>
      <c r="D98" s="84">
        <v>20000</v>
      </c>
      <c r="E98" s="85">
        <v>0</v>
      </c>
      <c r="F98" s="84">
        <f t="shared" si="7"/>
        <v>53662</v>
      </c>
      <c r="G98" s="175">
        <v>42527.02</v>
      </c>
      <c r="H98" s="47"/>
      <c r="I98" s="45"/>
      <c r="J98" s="48"/>
    </row>
    <row r="99" spans="1:11" x14ac:dyDescent="0.25">
      <c r="A99" s="162">
        <v>269</v>
      </c>
      <c r="B99" s="36" t="s">
        <v>81</v>
      </c>
      <c r="C99" s="84">
        <v>6464</v>
      </c>
      <c r="D99" s="84">
        <v>14000</v>
      </c>
      <c r="E99" s="85">
        <v>0</v>
      </c>
      <c r="F99" s="84">
        <f t="shared" si="7"/>
        <v>20464</v>
      </c>
      <c r="G99" s="175">
        <v>5089.05</v>
      </c>
      <c r="H99" s="47"/>
      <c r="I99" s="45"/>
      <c r="J99" s="48"/>
    </row>
    <row r="100" spans="1:11" x14ac:dyDescent="0.25">
      <c r="A100" s="162">
        <v>271</v>
      </c>
      <c r="B100" s="36" t="s">
        <v>82</v>
      </c>
      <c r="C100" s="84">
        <v>1630</v>
      </c>
      <c r="D100" s="84">
        <v>1500</v>
      </c>
      <c r="E100" s="85">
        <v>0</v>
      </c>
      <c r="F100" s="84">
        <f t="shared" si="7"/>
        <v>3130</v>
      </c>
      <c r="G100" s="175">
        <v>0</v>
      </c>
      <c r="H100" s="47"/>
      <c r="I100" s="45"/>
      <c r="J100" s="33"/>
      <c r="K100" s="33"/>
    </row>
    <row r="101" spans="1:11" x14ac:dyDescent="0.25">
      <c r="A101" s="162">
        <v>272</v>
      </c>
      <c r="B101" s="36" t="s">
        <v>83</v>
      </c>
      <c r="C101" s="84">
        <v>5500</v>
      </c>
      <c r="D101" s="84">
        <v>0</v>
      </c>
      <c r="E101" s="85">
        <v>0</v>
      </c>
      <c r="F101" s="84">
        <f t="shared" si="7"/>
        <v>5500</v>
      </c>
      <c r="G101" s="175">
        <v>1897</v>
      </c>
      <c r="H101" s="47"/>
      <c r="I101" s="45"/>
    </row>
    <row r="102" spans="1:11" x14ac:dyDescent="0.25">
      <c r="A102" s="162">
        <v>273</v>
      </c>
      <c r="B102" s="36" t="s">
        <v>84</v>
      </c>
      <c r="C102" s="84">
        <v>5550</v>
      </c>
      <c r="D102" s="84">
        <v>0</v>
      </c>
      <c r="E102" s="85">
        <v>0</v>
      </c>
      <c r="F102" s="84">
        <f t="shared" si="7"/>
        <v>5550</v>
      </c>
      <c r="G102" s="175">
        <v>0</v>
      </c>
      <c r="H102" s="47"/>
      <c r="I102" s="45"/>
    </row>
    <row r="103" spans="1:11" x14ac:dyDescent="0.25">
      <c r="A103" s="162">
        <v>274</v>
      </c>
      <c r="B103" s="36" t="s">
        <v>85</v>
      </c>
      <c r="C103" s="84">
        <v>1675</v>
      </c>
      <c r="D103" s="84">
        <v>500</v>
      </c>
      <c r="E103" s="85">
        <v>0</v>
      </c>
      <c r="F103" s="84">
        <f t="shared" si="7"/>
        <v>2175</v>
      </c>
      <c r="G103" s="175">
        <v>0</v>
      </c>
      <c r="H103" s="47"/>
      <c r="I103" s="45"/>
    </row>
    <row r="104" spans="1:11" x14ac:dyDescent="0.25">
      <c r="A104" s="162">
        <v>275</v>
      </c>
      <c r="B104" s="36" t="s">
        <v>86</v>
      </c>
      <c r="C104" s="84">
        <v>1350</v>
      </c>
      <c r="D104" s="84">
        <v>0</v>
      </c>
      <c r="E104" s="85">
        <v>1000</v>
      </c>
      <c r="F104" s="84">
        <f t="shared" si="7"/>
        <v>350</v>
      </c>
      <c r="G104" s="175">
        <v>0</v>
      </c>
      <c r="H104" s="47"/>
      <c r="I104" s="45"/>
    </row>
    <row r="105" spans="1:11" x14ac:dyDescent="0.25">
      <c r="A105" s="162">
        <v>281</v>
      </c>
      <c r="B105" s="36" t="s">
        <v>87</v>
      </c>
      <c r="C105" s="84">
        <v>2825</v>
      </c>
      <c r="D105" s="84">
        <v>0</v>
      </c>
      <c r="E105" s="85">
        <v>2825</v>
      </c>
      <c r="F105" s="84">
        <f t="shared" si="7"/>
        <v>0</v>
      </c>
      <c r="G105" s="175">
        <v>0</v>
      </c>
      <c r="H105" s="47"/>
      <c r="I105" s="45"/>
    </row>
    <row r="106" spans="1:11" x14ac:dyDescent="0.25">
      <c r="A106" s="162">
        <v>282</v>
      </c>
      <c r="B106" s="36" t="s">
        <v>88</v>
      </c>
      <c r="C106" s="84">
        <v>960</v>
      </c>
      <c r="D106" s="84">
        <v>9040</v>
      </c>
      <c r="E106" s="85">
        <v>0</v>
      </c>
      <c r="F106" s="84">
        <f t="shared" si="7"/>
        <v>10000</v>
      </c>
      <c r="G106" s="175">
        <v>0</v>
      </c>
      <c r="H106" s="47"/>
      <c r="I106" s="45"/>
    </row>
    <row r="107" spans="1:11" x14ac:dyDescent="0.25">
      <c r="A107" s="162">
        <v>283</v>
      </c>
      <c r="B107" s="36" t="s">
        <v>89</v>
      </c>
      <c r="C107" s="84">
        <v>3799</v>
      </c>
      <c r="D107" s="84">
        <v>15000</v>
      </c>
      <c r="E107" s="85">
        <v>0</v>
      </c>
      <c r="F107" s="84">
        <f t="shared" si="7"/>
        <v>18799</v>
      </c>
      <c r="G107" s="175">
        <v>6054.14</v>
      </c>
      <c r="H107" s="47"/>
      <c r="I107" s="45"/>
    </row>
    <row r="108" spans="1:11" x14ac:dyDescent="0.25">
      <c r="A108" s="162">
        <v>284</v>
      </c>
      <c r="B108" s="36" t="s">
        <v>90</v>
      </c>
      <c r="C108" s="84">
        <v>4000</v>
      </c>
      <c r="D108" s="84">
        <v>15000</v>
      </c>
      <c r="E108" s="85">
        <v>0</v>
      </c>
      <c r="F108" s="84">
        <f t="shared" si="7"/>
        <v>19000</v>
      </c>
      <c r="G108" s="175">
        <v>2975</v>
      </c>
      <c r="H108" s="47"/>
      <c r="I108" s="45"/>
    </row>
    <row r="109" spans="1:11" x14ac:dyDescent="0.25">
      <c r="A109" s="162">
        <v>286</v>
      </c>
      <c r="B109" s="36" t="s">
        <v>91</v>
      </c>
      <c r="C109" s="84">
        <v>6102</v>
      </c>
      <c r="D109" s="84">
        <v>11078</v>
      </c>
      <c r="E109" s="85">
        <v>0</v>
      </c>
      <c r="F109" s="84">
        <f t="shared" si="7"/>
        <v>17180</v>
      </c>
      <c r="G109" s="175">
        <v>4243.63</v>
      </c>
      <c r="H109" s="47"/>
      <c r="I109" s="45"/>
    </row>
    <row r="110" spans="1:11" x14ac:dyDescent="0.25">
      <c r="A110" s="162">
        <v>289</v>
      </c>
      <c r="B110" s="36" t="s">
        <v>92</v>
      </c>
      <c r="C110" s="84">
        <v>4220</v>
      </c>
      <c r="D110" s="84">
        <v>18000</v>
      </c>
      <c r="E110" s="85">
        <v>0</v>
      </c>
      <c r="F110" s="84">
        <f t="shared" si="7"/>
        <v>22220</v>
      </c>
      <c r="G110" s="175">
        <v>9889.9599999999991</v>
      </c>
      <c r="H110" s="47"/>
      <c r="I110" s="45"/>
    </row>
    <row r="111" spans="1:11" x14ac:dyDescent="0.25">
      <c r="A111" s="162">
        <v>291</v>
      </c>
      <c r="B111" s="36" t="s">
        <v>93</v>
      </c>
      <c r="C111" s="84">
        <v>59302</v>
      </c>
      <c r="D111" s="84">
        <v>0</v>
      </c>
      <c r="E111" s="85">
        <v>5400</v>
      </c>
      <c r="F111" s="84">
        <f t="shared" si="7"/>
        <v>53902</v>
      </c>
      <c r="G111" s="175">
        <v>12860.23</v>
      </c>
      <c r="H111" s="47"/>
      <c r="I111" s="45"/>
    </row>
    <row r="112" spans="1:11" x14ac:dyDescent="0.25">
      <c r="A112" s="162">
        <v>292</v>
      </c>
      <c r="B112" s="36" t="s">
        <v>94</v>
      </c>
      <c r="C112" s="84">
        <v>127911</v>
      </c>
      <c r="D112" s="84">
        <v>0</v>
      </c>
      <c r="E112" s="85">
        <v>10000</v>
      </c>
      <c r="F112" s="84">
        <f t="shared" si="7"/>
        <v>117911</v>
      </c>
      <c r="G112" s="175">
        <v>63921.79</v>
      </c>
      <c r="H112" s="47"/>
      <c r="I112" s="45"/>
    </row>
    <row r="113" spans="1:11" ht="12" customHeight="1" x14ac:dyDescent="0.25">
      <c r="A113" s="162">
        <v>293</v>
      </c>
      <c r="B113" s="36" t="s">
        <v>95</v>
      </c>
      <c r="C113" s="84">
        <v>3475</v>
      </c>
      <c r="D113" s="84">
        <v>8500</v>
      </c>
      <c r="E113" s="85">
        <v>0</v>
      </c>
      <c r="F113" s="84">
        <f t="shared" si="7"/>
        <v>11975</v>
      </c>
      <c r="G113" s="175">
        <v>764</v>
      </c>
      <c r="H113" s="47"/>
      <c r="I113" s="45"/>
    </row>
    <row r="114" spans="1:11" ht="15" customHeight="1" x14ac:dyDescent="0.25">
      <c r="A114" s="162">
        <v>294</v>
      </c>
      <c r="B114" s="36" t="s">
        <v>96</v>
      </c>
      <c r="C114" s="84">
        <v>11000</v>
      </c>
      <c r="D114" s="84">
        <v>0</v>
      </c>
      <c r="E114" s="85">
        <v>5000</v>
      </c>
      <c r="F114" s="84">
        <f t="shared" si="7"/>
        <v>6000</v>
      </c>
      <c r="G114" s="175">
        <v>0</v>
      </c>
      <c r="H114" s="47"/>
      <c r="I114" s="45"/>
      <c r="J114" s="33"/>
      <c r="K114" s="33"/>
    </row>
    <row r="115" spans="1:11" x14ac:dyDescent="0.25">
      <c r="A115" s="162">
        <v>295</v>
      </c>
      <c r="B115" s="191" t="s">
        <v>97</v>
      </c>
      <c r="C115" s="84">
        <v>1514</v>
      </c>
      <c r="D115" s="84">
        <v>4000</v>
      </c>
      <c r="E115" s="85">
        <v>0</v>
      </c>
      <c r="F115" s="84">
        <f t="shared" si="7"/>
        <v>5514</v>
      </c>
      <c r="G115" s="175">
        <v>100.04</v>
      </c>
      <c r="H115" s="47"/>
      <c r="I115" s="45"/>
    </row>
    <row r="116" spans="1:11" x14ac:dyDescent="0.25">
      <c r="A116" s="162">
        <v>296</v>
      </c>
      <c r="B116" s="36" t="s">
        <v>98</v>
      </c>
      <c r="C116" s="84">
        <v>12543</v>
      </c>
      <c r="D116" s="84">
        <v>20000</v>
      </c>
      <c r="E116" s="85">
        <v>0</v>
      </c>
      <c r="F116" s="84">
        <f t="shared" si="7"/>
        <v>32543</v>
      </c>
      <c r="G116" s="175">
        <v>22131.18</v>
      </c>
      <c r="H116" s="47"/>
      <c r="I116" s="45"/>
    </row>
    <row r="117" spans="1:11" x14ac:dyDescent="0.25">
      <c r="A117" s="162">
        <v>297</v>
      </c>
      <c r="B117" s="191" t="s">
        <v>99</v>
      </c>
      <c r="C117" s="84">
        <v>19740</v>
      </c>
      <c r="D117" s="84">
        <v>7000</v>
      </c>
      <c r="E117" s="85">
        <v>0</v>
      </c>
      <c r="F117" s="84">
        <f t="shared" si="7"/>
        <v>26740</v>
      </c>
      <c r="G117" s="175">
        <v>16056.36</v>
      </c>
      <c r="H117" s="47"/>
      <c r="I117" s="45"/>
    </row>
    <row r="118" spans="1:11" x14ac:dyDescent="0.25">
      <c r="A118" s="162">
        <v>298</v>
      </c>
      <c r="B118" s="36" t="s">
        <v>100</v>
      </c>
      <c r="C118" s="84">
        <v>150000</v>
      </c>
      <c r="D118" s="84">
        <v>0</v>
      </c>
      <c r="E118" s="85">
        <v>0</v>
      </c>
      <c r="F118" s="84">
        <f t="shared" si="7"/>
        <v>150000</v>
      </c>
      <c r="G118" s="175">
        <v>96779</v>
      </c>
      <c r="H118" s="47"/>
      <c r="I118" s="45"/>
      <c r="J118" s="33"/>
    </row>
    <row r="119" spans="1:11" ht="15.75" thickBot="1" x14ac:dyDescent="0.3">
      <c r="A119" s="192">
        <v>299</v>
      </c>
      <c r="B119" s="193" t="s">
        <v>101</v>
      </c>
      <c r="C119" s="194">
        <v>14990</v>
      </c>
      <c r="D119" s="177">
        <v>0</v>
      </c>
      <c r="E119" s="195">
        <v>0</v>
      </c>
      <c r="F119" s="194">
        <f t="shared" si="7"/>
        <v>14990</v>
      </c>
      <c r="G119" s="196">
        <v>8398.5</v>
      </c>
      <c r="H119" s="47"/>
      <c r="I119" s="45"/>
    </row>
    <row r="120" spans="1:11" x14ac:dyDescent="0.25">
      <c r="A120" s="103"/>
      <c r="B120" s="98"/>
      <c r="C120" s="99"/>
      <c r="D120" s="99"/>
      <c r="E120" s="99"/>
      <c r="F120" s="99"/>
      <c r="G120" s="100"/>
      <c r="H120" s="47"/>
      <c r="I120" s="45"/>
    </row>
    <row r="121" spans="1:11" ht="15.75" thickBot="1" x14ac:dyDescent="0.3">
      <c r="A121" s="103"/>
      <c r="B121" s="98"/>
      <c r="C121" s="101"/>
      <c r="D121" s="101"/>
      <c r="E121" s="101"/>
      <c r="F121" s="101"/>
      <c r="G121" s="100"/>
      <c r="H121" s="47"/>
      <c r="I121" s="45"/>
      <c r="J121" s="2"/>
    </row>
    <row r="122" spans="1:11" x14ac:dyDescent="0.25">
      <c r="A122" s="115"/>
      <c r="B122" s="116" t="s">
        <v>43</v>
      </c>
      <c r="C122" s="92" t="s">
        <v>14</v>
      </c>
      <c r="D122" s="236" t="s">
        <v>15</v>
      </c>
      <c r="E122" s="237"/>
      <c r="F122" s="109" t="s">
        <v>14</v>
      </c>
      <c r="G122" s="93" t="s">
        <v>16</v>
      </c>
      <c r="H122" s="47"/>
      <c r="I122" s="51"/>
    </row>
    <row r="123" spans="1:11" ht="16.5" thickBot="1" x14ac:dyDescent="0.3">
      <c r="A123" s="110"/>
      <c r="B123" s="117" t="s">
        <v>17</v>
      </c>
      <c r="C123" s="94">
        <v>2023</v>
      </c>
      <c r="D123" s="113" t="s">
        <v>3</v>
      </c>
      <c r="E123" s="113" t="s">
        <v>4</v>
      </c>
      <c r="F123" s="114" t="s">
        <v>18</v>
      </c>
      <c r="G123" s="96" t="s">
        <v>166</v>
      </c>
      <c r="H123" s="52"/>
      <c r="I123" s="147"/>
    </row>
    <row r="124" spans="1:11" x14ac:dyDescent="0.25">
      <c r="A124" s="53">
        <v>300</v>
      </c>
      <c r="B124" s="27" t="s">
        <v>102</v>
      </c>
      <c r="C124" s="28">
        <f>SUM(C126:C129)</f>
        <v>596400</v>
      </c>
      <c r="D124" s="28">
        <f>SUM(D126:D129)</f>
        <v>265000</v>
      </c>
      <c r="E124" s="90">
        <f>SUM(E126:E129)</f>
        <v>265000</v>
      </c>
      <c r="F124" s="28">
        <f>SUM(F126:F129)</f>
        <v>596400</v>
      </c>
      <c r="G124" s="28">
        <f>SUM(G126:G129)</f>
        <v>346097.8</v>
      </c>
      <c r="H124" s="52"/>
    </row>
    <row r="125" spans="1:11" x14ac:dyDescent="0.25">
      <c r="A125" s="30"/>
      <c r="B125" s="23"/>
      <c r="C125" s="29"/>
      <c r="D125" s="29"/>
      <c r="E125" s="29"/>
      <c r="F125" s="118"/>
      <c r="G125" s="29"/>
      <c r="H125" s="52"/>
    </row>
    <row r="126" spans="1:11" x14ac:dyDescent="0.25">
      <c r="A126" s="30">
        <v>322</v>
      </c>
      <c r="B126" s="23" t="s">
        <v>103</v>
      </c>
      <c r="C126" s="84">
        <v>130400</v>
      </c>
      <c r="D126" s="84">
        <v>0</v>
      </c>
      <c r="E126" s="85">
        <v>65000</v>
      </c>
      <c r="F126" s="84">
        <f t="shared" ref="F126" si="8">C126+D126-E126</f>
        <v>65400</v>
      </c>
      <c r="G126" s="91">
        <v>35625</v>
      </c>
      <c r="H126" s="52"/>
      <c r="I126" s="59"/>
    </row>
    <row r="127" spans="1:11" x14ac:dyDescent="0.25">
      <c r="A127" s="30">
        <v>324</v>
      </c>
      <c r="B127" s="23" t="s">
        <v>104</v>
      </c>
      <c r="C127" s="84">
        <v>281000</v>
      </c>
      <c r="D127" s="84">
        <v>0</v>
      </c>
      <c r="E127" s="85">
        <v>164000</v>
      </c>
      <c r="F127" s="84">
        <f t="shared" ref="F127:F129" si="9">C127+D127-E127</f>
        <v>117000</v>
      </c>
      <c r="G127" s="91">
        <v>22005</v>
      </c>
      <c r="H127" s="52"/>
      <c r="I127" s="51"/>
    </row>
    <row r="128" spans="1:11" x14ac:dyDescent="0.25">
      <c r="A128" s="30">
        <v>328</v>
      </c>
      <c r="B128" s="23" t="s">
        <v>105</v>
      </c>
      <c r="C128" s="84">
        <v>100000</v>
      </c>
      <c r="D128" s="84">
        <v>265000</v>
      </c>
      <c r="E128" s="85">
        <v>0</v>
      </c>
      <c r="F128" s="84">
        <f t="shared" si="9"/>
        <v>365000</v>
      </c>
      <c r="G128" s="91">
        <v>240361</v>
      </c>
      <c r="H128" s="46"/>
      <c r="I128" s="45"/>
    </row>
    <row r="129" spans="1:10" x14ac:dyDescent="0.25">
      <c r="A129" s="30">
        <v>329</v>
      </c>
      <c r="B129" s="23" t="s">
        <v>106</v>
      </c>
      <c r="C129" s="84">
        <v>85000</v>
      </c>
      <c r="D129" s="84">
        <v>0</v>
      </c>
      <c r="E129" s="85">
        <v>36000</v>
      </c>
      <c r="F129" s="84">
        <f t="shared" si="9"/>
        <v>49000</v>
      </c>
      <c r="G129" s="91">
        <v>48106.8</v>
      </c>
      <c r="H129" s="61"/>
      <c r="I129" s="45"/>
    </row>
    <row r="130" spans="1:10" x14ac:dyDescent="0.25">
      <c r="A130" s="22"/>
      <c r="B130" s="23"/>
      <c r="C130" s="86"/>
      <c r="D130" s="86"/>
      <c r="E130" s="86"/>
      <c r="F130" s="86"/>
      <c r="G130" s="91"/>
      <c r="H130" s="60"/>
      <c r="I130" s="45"/>
    </row>
    <row r="131" spans="1:10" x14ac:dyDescent="0.25">
      <c r="A131" s="53">
        <v>400</v>
      </c>
      <c r="B131" s="27" t="s">
        <v>107</v>
      </c>
      <c r="C131" s="104">
        <f>SUM(C133:C134)</f>
        <v>1264488</v>
      </c>
      <c r="D131" s="104">
        <f>SUM(D133:D134)</f>
        <v>0</v>
      </c>
      <c r="E131" s="105">
        <f>SUM(E133:E134)</f>
        <v>892665</v>
      </c>
      <c r="F131" s="104">
        <f>SUM(F133:F134)</f>
        <v>371823</v>
      </c>
      <c r="G131" s="104">
        <f>SUM(G133:G134)</f>
        <v>310929.14</v>
      </c>
      <c r="H131" s="52"/>
      <c r="I131" s="46"/>
    </row>
    <row r="132" spans="1:10" x14ac:dyDescent="0.25">
      <c r="A132" s="30"/>
      <c r="B132" s="23"/>
      <c r="C132" s="86"/>
      <c r="D132" s="86"/>
      <c r="E132" s="86"/>
      <c r="F132" s="86"/>
      <c r="G132" s="91"/>
      <c r="H132" s="52"/>
      <c r="I132" s="45"/>
    </row>
    <row r="133" spans="1:10" x14ac:dyDescent="0.25">
      <c r="A133" s="30">
        <v>413</v>
      </c>
      <c r="B133" s="23" t="s">
        <v>112</v>
      </c>
      <c r="C133" s="84">
        <v>753463</v>
      </c>
      <c r="D133" s="84">
        <f>0</f>
        <v>0</v>
      </c>
      <c r="E133" s="85">
        <v>467665</v>
      </c>
      <c r="F133" s="84">
        <f t="shared" ref="F133" si="10">C133+D133-E133</f>
        <v>285798</v>
      </c>
      <c r="G133" s="91">
        <v>262291.07</v>
      </c>
      <c r="H133" s="62"/>
      <c r="I133" s="45"/>
      <c r="J133" s="33"/>
    </row>
    <row r="134" spans="1:10" x14ac:dyDescent="0.25">
      <c r="A134" s="30">
        <v>415</v>
      </c>
      <c r="B134" s="22" t="s">
        <v>108</v>
      </c>
      <c r="C134" s="121">
        <v>511025</v>
      </c>
      <c r="D134" s="84">
        <f>0</f>
        <v>0</v>
      </c>
      <c r="E134" s="85">
        <v>425000</v>
      </c>
      <c r="F134" s="84">
        <f>C134+D134-E134</f>
        <v>86025</v>
      </c>
      <c r="G134" s="91">
        <v>48638.07</v>
      </c>
      <c r="H134" s="62"/>
      <c r="I134" s="45"/>
      <c r="J134" s="33"/>
    </row>
    <row r="135" spans="1:10" ht="10.5" customHeight="1" x14ac:dyDescent="0.25">
      <c r="A135" s="49"/>
      <c r="B135" s="50"/>
      <c r="C135" s="119"/>
      <c r="D135" s="35"/>
      <c r="E135" s="120"/>
      <c r="F135" s="35"/>
      <c r="G135" s="206"/>
      <c r="H135" s="52"/>
      <c r="I135" s="45"/>
    </row>
    <row r="136" spans="1:10" s="16" customFormat="1" ht="5.25" customHeight="1" x14ac:dyDescent="0.25">
      <c r="A136" s="103"/>
      <c r="B136" s="197"/>
      <c r="C136" s="198"/>
      <c r="D136" s="198"/>
      <c r="E136" s="198"/>
      <c r="F136" s="198"/>
      <c r="G136" s="199"/>
      <c r="H136" s="52"/>
      <c r="I136" s="200"/>
    </row>
    <row r="137" spans="1:10" s="16" customFormat="1" ht="4.5" customHeight="1" thickBot="1" x14ac:dyDescent="0.3">
      <c r="A137" s="97"/>
      <c r="B137" s="98"/>
      <c r="C137" s="99"/>
      <c r="D137" s="99"/>
      <c r="E137" s="99"/>
      <c r="F137" s="99"/>
      <c r="G137" s="201"/>
      <c r="H137" s="52"/>
      <c r="I137" s="200"/>
    </row>
    <row r="138" spans="1:10" x14ac:dyDescent="0.25">
      <c r="A138" s="58"/>
      <c r="B138" s="38" t="s">
        <v>43</v>
      </c>
      <c r="C138" s="92" t="s">
        <v>14</v>
      </c>
      <c r="D138" s="238" t="s">
        <v>15</v>
      </c>
      <c r="E138" s="239"/>
      <c r="F138" s="93" t="s">
        <v>14</v>
      </c>
      <c r="G138" s="93" t="s">
        <v>16</v>
      </c>
      <c r="H138" s="46"/>
      <c r="I138" s="63"/>
    </row>
    <row r="139" spans="1:10" ht="16.5" thickBot="1" x14ac:dyDescent="0.3">
      <c r="A139" s="40"/>
      <c r="B139" s="41" t="s">
        <v>17</v>
      </c>
      <c r="C139" s="94">
        <v>2023</v>
      </c>
      <c r="D139" s="95" t="s">
        <v>3</v>
      </c>
      <c r="E139" s="95" t="s">
        <v>4</v>
      </c>
      <c r="F139" s="96" t="s">
        <v>18</v>
      </c>
      <c r="G139" s="96" t="s">
        <v>166</v>
      </c>
      <c r="I139" s="45"/>
    </row>
    <row r="140" spans="1:10" ht="16.5" x14ac:dyDescent="0.35">
      <c r="A140" s="30"/>
      <c r="B140" s="64" t="s">
        <v>109</v>
      </c>
      <c r="C140" s="122">
        <f>C142</f>
        <v>2400000</v>
      </c>
      <c r="D140" s="122">
        <f t="shared" ref="D140:G140" si="11">D142</f>
        <v>0</v>
      </c>
      <c r="E140" s="126">
        <v>0</v>
      </c>
      <c r="F140" s="122">
        <f t="shared" si="11"/>
        <v>2400000</v>
      </c>
      <c r="G140" s="123">
        <f t="shared" si="11"/>
        <v>2400000</v>
      </c>
      <c r="H140" s="65"/>
      <c r="I140" s="66"/>
      <c r="J140" s="67"/>
    </row>
    <row r="141" spans="1:10" x14ac:dyDescent="0.25">
      <c r="A141" s="30"/>
      <c r="B141" s="68"/>
      <c r="C141" s="84"/>
      <c r="D141" s="84"/>
      <c r="E141" s="85"/>
      <c r="F141" s="84"/>
      <c r="G141" s="86"/>
    </row>
    <row r="142" spans="1:10" ht="16.5" x14ac:dyDescent="0.35">
      <c r="A142" s="30"/>
      <c r="B142" s="69" t="s">
        <v>110</v>
      </c>
      <c r="C142" s="124">
        <f t="shared" ref="C142:G142" si="12">C144</f>
        <v>2400000</v>
      </c>
      <c r="D142" s="124">
        <f t="shared" si="12"/>
        <v>0</v>
      </c>
      <c r="E142" s="126">
        <f t="shared" si="12"/>
        <v>0</v>
      </c>
      <c r="F142" s="124">
        <f t="shared" si="12"/>
        <v>2400000</v>
      </c>
      <c r="G142" s="124">
        <f t="shared" si="12"/>
        <v>2400000</v>
      </c>
    </row>
    <row r="143" spans="1:10" x14ac:dyDescent="0.25">
      <c r="A143" s="30"/>
      <c r="B143" s="68"/>
      <c r="C143" s="84"/>
      <c r="D143" s="84"/>
      <c r="E143" s="85"/>
      <c r="F143" s="84"/>
      <c r="G143" s="86"/>
    </row>
    <row r="144" spans="1:10" ht="16.5" x14ac:dyDescent="0.35">
      <c r="A144" s="53">
        <v>400</v>
      </c>
      <c r="B144" s="27" t="s">
        <v>107</v>
      </c>
      <c r="C144" s="104">
        <f t="shared" ref="C144:G144" si="13">SUM(C146:C146)</f>
        <v>2400000</v>
      </c>
      <c r="D144" s="104">
        <f t="shared" si="13"/>
        <v>0</v>
      </c>
      <c r="E144" s="126">
        <f t="shared" si="13"/>
        <v>0</v>
      </c>
      <c r="F144" s="104">
        <f t="shared" si="13"/>
        <v>2400000</v>
      </c>
      <c r="G144" s="104">
        <f t="shared" si="13"/>
        <v>2400000</v>
      </c>
    </row>
    <row r="145" spans="1:7" x14ac:dyDescent="0.25">
      <c r="A145" s="30"/>
      <c r="B145" s="23"/>
      <c r="C145" s="86"/>
      <c r="D145" s="86"/>
      <c r="E145" s="85"/>
      <c r="F145" s="86"/>
      <c r="G145" s="86"/>
    </row>
    <row r="146" spans="1:7" x14ac:dyDescent="0.25">
      <c r="A146" s="49">
        <v>473</v>
      </c>
      <c r="B146" s="34" t="s">
        <v>111</v>
      </c>
      <c r="C146" s="87">
        <v>2400000</v>
      </c>
      <c r="D146" s="87">
        <v>0</v>
      </c>
      <c r="E146" s="88">
        <v>0</v>
      </c>
      <c r="F146" s="87">
        <f>C146+D146-E146</f>
        <v>2400000</v>
      </c>
      <c r="G146" s="89">
        <v>2400000</v>
      </c>
    </row>
    <row r="157" spans="1:7" x14ac:dyDescent="0.25">
      <c r="B157" s="70"/>
      <c r="C157" s="70"/>
      <c r="D157" s="70"/>
      <c r="E157" s="70"/>
      <c r="F157" s="71"/>
      <c r="G157" s="72"/>
    </row>
    <row r="158" spans="1:7" x14ac:dyDescent="0.25">
      <c r="B158" s="73"/>
      <c r="C158" s="73"/>
      <c r="D158" s="73"/>
      <c r="E158" s="73"/>
      <c r="F158" s="73"/>
      <c r="G158" s="74"/>
    </row>
    <row r="159" spans="1:7" x14ac:dyDescent="0.25">
      <c r="B159" s="71"/>
      <c r="C159" s="71"/>
      <c r="D159" s="71"/>
      <c r="E159" s="71"/>
    </row>
    <row r="160" spans="1:7" x14ac:dyDescent="0.25">
      <c r="B160" s="75"/>
      <c r="C160" s="48"/>
    </row>
    <row r="161" spans="2:6" x14ac:dyDescent="0.25">
      <c r="B161" s="75"/>
      <c r="C161" s="48"/>
    </row>
    <row r="162" spans="2:6" x14ac:dyDescent="0.25">
      <c r="B162" s="75"/>
      <c r="C162" s="76"/>
    </row>
    <row r="163" spans="2:6" x14ac:dyDescent="0.25">
      <c r="B163" s="75"/>
      <c r="C163" s="77"/>
    </row>
    <row r="164" spans="2:6" x14ac:dyDescent="0.25">
      <c r="B164" s="78"/>
      <c r="C164" s="17"/>
    </row>
    <row r="166" spans="2:6" x14ac:dyDescent="0.25">
      <c r="E166" s="79"/>
    </row>
    <row r="167" spans="2:6" x14ac:dyDescent="0.25">
      <c r="E167" s="79"/>
    </row>
    <row r="168" spans="2:6" x14ac:dyDescent="0.25">
      <c r="E168" s="79"/>
      <c r="F168" s="80"/>
    </row>
    <row r="169" spans="2:6" x14ac:dyDescent="0.25">
      <c r="E169" s="79"/>
      <c r="F169" s="81"/>
    </row>
    <row r="170" spans="2:6" x14ac:dyDescent="0.25">
      <c r="E170" s="82"/>
    </row>
  </sheetData>
  <mergeCells count="8">
    <mergeCell ref="D122:E122"/>
    <mergeCell ref="D138:E138"/>
    <mergeCell ref="A2:G2"/>
    <mergeCell ref="A3:G3"/>
    <mergeCell ref="A4:G4"/>
    <mergeCell ref="D6:E6"/>
    <mergeCell ref="D37:E37"/>
    <mergeCell ref="D70:E7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592E1-23B4-4282-BA32-664A31A0A898}">
  <dimension ref="B4:Q14"/>
  <sheetViews>
    <sheetView showGridLines="0" workbookViewId="0">
      <selection activeCell="B4" sqref="B4:O10"/>
    </sheetView>
  </sheetViews>
  <sheetFormatPr baseColWidth="10" defaultColWidth="19.42578125" defaultRowHeight="14.25" x14ac:dyDescent="0.2"/>
  <cols>
    <col min="1" max="1" width="4.28515625" style="4" customWidth="1"/>
    <col min="2" max="2" width="12" style="4" customWidth="1"/>
    <col min="3" max="3" width="28.85546875" style="4" customWidth="1"/>
    <col min="4" max="4" width="14.5703125" style="4" customWidth="1"/>
    <col min="5" max="6" width="13" style="4" customWidth="1"/>
    <col min="7" max="7" width="14.5703125" style="4" customWidth="1"/>
    <col min="8" max="8" width="13.7109375" style="4" customWidth="1"/>
    <col min="9" max="9" width="2.5703125" style="4" customWidth="1"/>
    <col min="10" max="10" width="15.140625" style="4" customWidth="1"/>
    <col min="11" max="12" width="11.7109375" style="4" customWidth="1"/>
    <col min="13" max="13" width="14.5703125" style="4" customWidth="1"/>
    <col min="14" max="14" width="13.7109375" style="4" customWidth="1"/>
    <col min="15" max="15" width="11.42578125" style="4" customWidth="1"/>
    <col min="16" max="16384" width="19.42578125" style="4"/>
  </cols>
  <sheetData>
    <row r="4" spans="2:17" ht="15" x14ac:dyDescent="0.25">
      <c r="B4" s="243" t="s">
        <v>170</v>
      </c>
      <c r="C4" s="243"/>
      <c r="D4" s="243"/>
      <c r="E4" s="243"/>
      <c r="F4" s="243"/>
      <c r="G4" s="243"/>
      <c r="H4" s="243"/>
      <c r="J4" s="243" t="s">
        <v>171</v>
      </c>
      <c r="K4" s="243"/>
      <c r="L4" s="243"/>
      <c r="M4" s="243"/>
      <c r="N4" s="243"/>
      <c r="O4" s="243"/>
    </row>
    <row r="5" spans="2:17" ht="15" thickBot="1" x14ac:dyDescent="0.25"/>
    <row r="6" spans="2:17" s="3" customFormat="1" ht="28.5" customHeight="1" x14ac:dyDescent="0.2">
      <c r="B6" s="234" t="s">
        <v>0</v>
      </c>
      <c r="C6" s="227" t="s">
        <v>1</v>
      </c>
      <c r="D6" s="227" t="s">
        <v>2</v>
      </c>
      <c r="E6" s="233" t="s">
        <v>10</v>
      </c>
      <c r="F6" s="233"/>
      <c r="G6" s="227" t="s">
        <v>8</v>
      </c>
      <c r="H6" s="229" t="s">
        <v>169</v>
      </c>
      <c r="I6" s="209"/>
      <c r="J6" s="234" t="s">
        <v>168</v>
      </c>
      <c r="K6" s="233" t="s">
        <v>10</v>
      </c>
      <c r="L6" s="233"/>
      <c r="M6" s="227" t="s">
        <v>8</v>
      </c>
      <c r="N6" s="227" t="s">
        <v>167</v>
      </c>
      <c r="O6" s="229" t="s">
        <v>9</v>
      </c>
    </row>
    <row r="7" spans="2:17" s="3" customFormat="1" ht="18" customHeight="1" x14ac:dyDescent="0.2">
      <c r="B7" s="235"/>
      <c r="C7" s="228"/>
      <c r="D7" s="228"/>
      <c r="E7" s="205" t="s">
        <v>3</v>
      </c>
      <c r="F7" s="205" t="s">
        <v>4</v>
      </c>
      <c r="G7" s="228"/>
      <c r="H7" s="230"/>
      <c r="I7" s="209"/>
      <c r="J7" s="235"/>
      <c r="K7" s="205" t="s">
        <v>3</v>
      </c>
      <c r="L7" s="205" t="s">
        <v>4</v>
      </c>
      <c r="M7" s="228"/>
      <c r="N7" s="228"/>
      <c r="O7" s="230"/>
    </row>
    <row r="8" spans="2:17" ht="25.5" x14ac:dyDescent="0.2">
      <c r="B8" s="11">
        <v>11</v>
      </c>
      <c r="C8" s="8" t="s">
        <v>5</v>
      </c>
      <c r="D8" s="9">
        <v>26600000</v>
      </c>
      <c r="E8" s="9">
        <v>0</v>
      </c>
      <c r="F8" s="9">
        <v>1800000</v>
      </c>
      <c r="G8" s="10">
        <f>+D8+E8-F8</f>
        <v>24800000</v>
      </c>
      <c r="H8" s="211">
        <v>22519539.210000001</v>
      </c>
      <c r="I8" s="210"/>
      <c r="J8" s="213">
        <v>26600000</v>
      </c>
      <c r="K8" s="9">
        <v>0</v>
      </c>
      <c r="L8" s="9">
        <v>0</v>
      </c>
      <c r="M8" s="10">
        <f>+J8+K8-L8</f>
        <v>26600000</v>
      </c>
      <c r="N8" s="9">
        <v>23213390.399999999</v>
      </c>
      <c r="O8" s="207">
        <v>87.27</v>
      </c>
    </row>
    <row r="9" spans="2:17" ht="25.5" x14ac:dyDescent="0.2">
      <c r="B9" s="11">
        <v>99</v>
      </c>
      <c r="C9" s="8" t="s">
        <v>6</v>
      </c>
      <c r="D9" s="9">
        <v>2400000</v>
      </c>
      <c r="E9" s="9">
        <v>0</v>
      </c>
      <c r="F9" s="9">
        <v>0</v>
      </c>
      <c r="G9" s="10">
        <f>SUM(D9:F9)</f>
        <v>2400000</v>
      </c>
      <c r="H9" s="211">
        <v>2400000</v>
      </c>
      <c r="I9" s="210"/>
      <c r="J9" s="213">
        <v>2400000</v>
      </c>
      <c r="K9" s="9">
        <v>0</v>
      </c>
      <c r="L9" s="9">
        <v>0</v>
      </c>
      <c r="M9" s="10">
        <f>SUM(J9:L9)</f>
        <v>2400000</v>
      </c>
      <c r="N9" s="9">
        <v>2400000</v>
      </c>
      <c r="O9" s="208">
        <v>100</v>
      </c>
    </row>
    <row r="10" spans="2:17" ht="27.75" customHeight="1" thickBot="1" x14ac:dyDescent="0.25">
      <c r="B10" s="231" t="s">
        <v>7</v>
      </c>
      <c r="C10" s="232"/>
      <c r="D10" s="13">
        <f>SUM(D8:D9)</f>
        <v>29000000</v>
      </c>
      <c r="E10" s="13">
        <f>SUM(E8:E9)</f>
        <v>0</v>
      </c>
      <c r="F10" s="13">
        <f>SUM(F8:F9)</f>
        <v>1800000</v>
      </c>
      <c r="G10" s="13">
        <f>SUM(G8:G9)</f>
        <v>27200000</v>
      </c>
      <c r="H10" s="212">
        <f>SUM(H8:H9)</f>
        <v>24919539.210000001</v>
      </c>
      <c r="I10" s="209"/>
      <c r="J10" s="214">
        <f>SUM(J8:J9)</f>
        <v>29000000</v>
      </c>
      <c r="K10" s="13">
        <f>SUM(K8:K9)</f>
        <v>0</v>
      </c>
      <c r="L10" s="13">
        <f>SUM(L8:L9)</f>
        <v>0</v>
      </c>
      <c r="M10" s="13">
        <f>SUM(M8:M9)</f>
        <v>29000000</v>
      </c>
      <c r="N10" s="14">
        <f>SUM(N8:N9)</f>
        <v>25613390.399999999</v>
      </c>
      <c r="O10" s="15">
        <v>88.32</v>
      </c>
    </row>
    <row r="11" spans="2:17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2:17" ht="15" customHeight="1" x14ac:dyDescent="0.2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5"/>
    </row>
    <row r="13" spans="2:17" ht="15" customHeight="1" x14ac:dyDescent="0.2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 x14ac:dyDescent="0.2">
      <c r="J14" s="5"/>
      <c r="K14" s="5"/>
      <c r="L14" s="5"/>
      <c r="M14" s="5"/>
      <c r="N14" s="5"/>
      <c r="O14" s="5"/>
      <c r="P14" s="5"/>
      <c r="Q14" s="5"/>
    </row>
  </sheetData>
  <mergeCells count="14">
    <mergeCell ref="B4:H4"/>
    <mergeCell ref="J4:O4"/>
    <mergeCell ref="O6:O7"/>
    <mergeCell ref="B10:C10"/>
    <mergeCell ref="D6:D7"/>
    <mergeCell ref="E6:F6"/>
    <mergeCell ref="G6:G7"/>
    <mergeCell ref="H6:H7"/>
    <mergeCell ref="B6:B7"/>
    <mergeCell ref="C6:C7"/>
    <mergeCell ref="J6:J7"/>
    <mergeCell ref="K6:L6"/>
    <mergeCell ref="M6:M7"/>
    <mergeCell ref="N6:N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5E18B-C140-42FD-91C6-9A8B7FC485CC}">
  <dimension ref="A21:H44"/>
  <sheetViews>
    <sheetView showGridLines="0" topLeftCell="A4" workbookViewId="0">
      <selection activeCell="A27" sqref="A27:H28"/>
    </sheetView>
  </sheetViews>
  <sheetFormatPr baseColWidth="10" defaultRowHeight="14.25" x14ac:dyDescent="0.2"/>
  <cols>
    <col min="1" max="1" width="11.42578125" style="4"/>
    <col min="2" max="2" width="16.140625" style="4" customWidth="1"/>
    <col min="3" max="3" width="11.5703125" style="4" customWidth="1"/>
    <col min="4" max="4" width="31.7109375" style="4" bestFit="1" customWidth="1"/>
    <col min="5" max="7" width="15.5703125" style="4" bestFit="1" customWidth="1"/>
    <col min="8" max="8" width="13.7109375" style="4" customWidth="1"/>
    <col min="9" max="16384" width="11.42578125" style="4"/>
  </cols>
  <sheetData>
    <row r="21" spans="1:8" ht="15" x14ac:dyDescent="0.25">
      <c r="A21" s="244" t="s">
        <v>172</v>
      </c>
      <c r="B21" s="244"/>
      <c r="C21" s="244"/>
      <c r="D21" s="244"/>
      <c r="E21" s="244"/>
      <c r="F21" s="244"/>
      <c r="G21" s="244"/>
      <c r="H21" s="244"/>
    </row>
    <row r="22" spans="1:8" ht="15" x14ac:dyDescent="0.25">
      <c r="A22" s="244" t="s">
        <v>173</v>
      </c>
      <c r="B22" s="244"/>
      <c r="C22" s="244"/>
      <c r="D22" s="244"/>
      <c r="E22" s="244"/>
      <c r="F22" s="244"/>
      <c r="G22" s="244"/>
      <c r="H22" s="244"/>
    </row>
    <row r="23" spans="1:8" ht="15" x14ac:dyDescent="0.25">
      <c r="A23" s="244" t="s">
        <v>171</v>
      </c>
      <c r="B23" s="244"/>
      <c r="C23" s="244"/>
      <c r="D23" s="244"/>
      <c r="E23" s="244"/>
      <c r="F23" s="244"/>
      <c r="G23" s="244"/>
      <c r="H23" s="244"/>
    </row>
    <row r="24" spans="1:8" ht="15" x14ac:dyDescent="0.25">
      <c r="A24" s="244" t="s">
        <v>174</v>
      </c>
      <c r="B24" s="244"/>
      <c r="C24" s="244"/>
      <c r="D24" s="244"/>
      <c r="E24" s="244"/>
      <c r="F24" s="244"/>
      <c r="G24" s="244"/>
      <c r="H24" s="244"/>
    </row>
    <row r="26" spans="1:8" ht="15" thickBot="1" x14ac:dyDescent="0.25"/>
    <row r="27" spans="1:8" ht="30.75" thickBot="1" x14ac:dyDescent="0.25">
      <c r="B27" s="217" t="s">
        <v>175</v>
      </c>
      <c r="C27" s="218" t="s">
        <v>176</v>
      </c>
      <c r="D27" s="220" t="s">
        <v>177</v>
      </c>
      <c r="E27" s="218" t="s">
        <v>178</v>
      </c>
      <c r="F27" s="220" t="s">
        <v>179</v>
      </c>
      <c r="G27" s="218" t="s">
        <v>180</v>
      </c>
      <c r="H27" s="224" t="s">
        <v>181</v>
      </c>
    </row>
    <row r="28" spans="1:8" ht="49.5" customHeight="1" thickBot="1" x14ac:dyDescent="0.25">
      <c r="A28" s="216" t="s">
        <v>182</v>
      </c>
      <c r="B28" s="226">
        <v>11130003</v>
      </c>
      <c r="C28" s="219">
        <v>202</v>
      </c>
      <c r="D28" s="221" t="s">
        <v>183</v>
      </c>
      <c r="E28" s="222">
        <f>General!D10</f>
        <v>29000000</v>
      </c>
      <c r="F28" s="223">
        <f>General!G10</f>
        <v>29000000</v>
      </c>
      <c r="G28" s="222">
        <f>General!H10</f>
        <v>25613390.399999999</v>
      </c>
      <c r="H28" s="225">
        <f>General!I10</f>
        <v>88.32</v>
      </c>
    </row>
    <row r="29" spans="1:8" x14ac:dyDescent="0.2">
      <c r="C29" s="215"/>
    </row>
    <row r="30" spans="1:8" x14ac:dyDescent="0.2">
      <c r="C30" s="215"/>
    </row>
    <row r="31" spans="1:8" x14ac:dyDescent="0.2">
      <c r="C31" s="215"/>
    </row>
    <row r="32" spans="1:8" x14ac:dyDescent="0.2">
      <c r="C32" s="215"/>
    </row>
    <row r="33" spans="3:3" x14ac:dyDescent="0.2">
      <c r="C33" s="215"/>
    </row>
    <row r="34" spans="3:3" x14ac:dyDescent="0.2">
      <c r="C34" s="215"/>
    </row>
    <row r="35" spans="3:3" x14ac:dyDescent="0.2">
      <c r="C35" s="215"/>
    </row>
    <row r="36" spans="3:3" x14ac:dyDescent="0.2">
      <c r="C36" s="215"/>
    </row>
    <row r="37" spans="3:3" x14ac:dyDescent="0.2">
      <c r="C37" s="215"/>
    </row>
    <row r="38" spans="3:3" x14ac:dyDescent="0.2">
      <c r="C38" s="215"/>
    </row>
    <row r="39" spans="3:3" x14ac:dyDescent="0.2">
      <c r="C39" s="215"/>
    </row>
    <row r="40" spans="3:3" x14ac:dyDescent="0.2">
      <c r="C40" s="215"/>
    </row>
    <row r="41" spans="3:3" x14ac:dyDescent="0.2">
      <c r="C41" s="215"/>
    </row>
    <row r="42" spans="3:3" x14ac:dyDescent="0.2">
      <c r="C42" s="215"/>
    </row>
    <row r="43" spans="3:3" x14ac:dyDescent="0.2">
      <c r="C43" s="215"/>
    </row>
    <row r="44" spans="3:3" x14ac:dyDescent="0.2">
      <c r="C44" s="215"/>
    </row>
  </sheetData>
  <mergeCells count="4">
    <mergeCell ref="A21:H21"/>
    <mergeCell ref="A22:H22"/>
    <mergeCell ref="A23:H23"/>
    <mergeCell ref="A24:H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General</vt:lpstr>
      <vt:lpstr>2023</vt:lpstr>
      <vt:lpstr>comparativo</vt:lpstr>
      <vt:lpstr>Balance General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Ixpata</dc:creator>
  <cp:lastModifiedBy>Lourdes Ixpata</cp:lastModifiedBy>
  <dcterms:created xsi:type="dcterms:W3CDTF">2021-02-12T13:40:03Z</dcterms:created>
  <dcterms:modified xsi:type="dcterms:W3CDTF">2024-01-15T15:48:40Z</dcterms:modified>
</cp:coreProperties>
</file>